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K\Desktop\"/>
    </mc:Choice>
  </mc:AlternateContent>
  <xr:revisionPtr revIDLastSave="0" documentId="13_ncr:1_{B050CF9F-016C-4B02-892F-6DE3D886FA2F}" xr6:coauthVersionLast="47" xr6:coauthVersionMax="47" xr10:uidLastSave="{00000000-0000-0000-0000-000000000000}"/>
  <bookViews>
    <workbookView xWindow="29970" yWindow="45" windowWidth="23010" windowHeight="14985" xr2:uid="{2E902184-74A9-489A-8AED-EF6BBC5B003F}"/>
  </bookViews>
  <sheets>
    <sheet name="(공고용)" sheetId="1" r:id="rId1"/>
  </sheets>
  <externalReferences>
    <externalReference r:id="rId2"/>
  </externalReferences>
  <definedNames>
    <definedName name="_xlnm.Print_Area" localSheetId="0">'(공고용)'!$A$1:$O$27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1" i="1" l="1"/>
  <c r="N41" i="1" s="1"/>
  <c r="O41" i="1" s="1"/>
  <c r="L41" i="1"/>
  <c r="L39" i="1" s="1"/>
  <c r="M40" i="1"/>
  <c r="N40" i="1" s="1"/>
  <c r="O40" i="1" s="1"/>
  <c r="L40" i="1"/>
  <c r="M39" i="1"/>
  <c r="N39" i="1" s="1"/>
  <c r="O39" i="1" s="1"/>
  <c r="M38" i="1"/>
  <c r="N38" i="1" s="1"/>
  <c r="O38" i="1" s="1"/>
  <c r="L38" i="1"/>
  <c r="M37" i="1"/>
  <c r="N37" i="1" s="1"/>
  <c r="O37" i="1" s="1"/>
  <c r="L37" i="1"/>
  <c r="M36" i="1"/>
  <c r="N36" i="1" s="1"/>
  <c r="O36" i="1" s="1"/>
  <c r="L36" i="1"/>
  <c r="L35" i="1" s="1"/>
  <c r="M35" i="1"/>
  <c r="N35" i="1" s="1"/>
  <c r="O35" i="1" s="1"/>
  <c r="M34" i="1"/>
  <c r="N34" i="1" s="1"/>
  <c r="O34" i="1" s="1"/>
  <c r="L34" i="1"/>
  <c r="M33" i="1"/>
  <c r="N33" i="1" s="1"/>
  <c r="O33" i="1" s="1"/>
  <c r="L33" i="1"/>
  <c r="M32" i="1"/>
  <c r="N32" i="1" s="1"/>
  <c r="O32" i="1" s="1"/>
  <c r="L32" i="1"/>
  <c r="M31" i="1"/>
  <c r="N31" i="1" s="1"/>
  <c r="O31" i="1" s="1"/>
  <c r="L31" i="1"/>
  <c r="M30" i="1"/>
  <c r="N30" i="1" s="1"/>
  <c r="O30" i="1" s="1"/>
  <c r="L30" i="1"/>
  <c r="M29" i="1"/>
  <c r="N29" i="1" s="1"/>
  <c r="O29" i="1" s="1"/>
  <c r="L29" i="1"/>
  <c r="L28" i="1" s="1"/>
  <c r="M28" i="1"/>
  <c r="M27" i="1"/>
  <c r="N27" i="1" s="1"/>
  <c r="O27" i="1" s="1"/>
  <c r="L27" i="1"/>
  <c r="M26" i="1"/>
  <c r="N26" i="1" s="1"/>
  <c r="O26" i="1" s="1"/>
  <c r="L26" i="1"/>
  <c r="E26" i="1"/>
  <c r="F26" i="1" s="1"/>
  <c r="G26" i="1" s="1"/>
  <c r="D26" i="1"/>
  <c r="M25" i="1"/>
  <c r="N25" i="1" s="1"/>
  <c r="O25" i="1" s="1"/>
  <c r="L25" i="1"/>
  <c r="E25" i="1"/>
  <c r="F25" i="1" s="1"/>
  <c r="G25" i="1" s="1"/>
  <c r="D25" i="1"/>
  <c r="M24" i="1"/>
  <c r="N24" i="1" s="1"/>
  <c r="O24" i="1" s="1"/>
  <c r="L24" i="1"/>
  <c r="E24" i="1"/>
  <c r="F24" i="1" s="1"/>
  <c r="G24" i="1" s="1"/>
  <c r="D24" i="1"/>
  <c r="M23" i="1"/>
  <c r="N23" i="1" s="1"/>
  <c r="O23" i="1" s="1"/>
  <c r="L23" i="1"/>
  <c r="E23" i="1"/>
  <c r="F23" i="1" s="1"/>
  <c r="G23" i="1" s="1"/>
  <c r="D23" i="1"/>
  <c r="M22" i="1"/>
  <c r="N22" i="1" s="1"/>
  <c r="O22" i="1" s="1"/>
  <c r="L22" i="1"/>
  <c r="E22" i="1"/>
  <c r="F22" i="1" s="1"/>
  <c r="G22" i="1" s="1"/>
  <c r="D22" i="1"/>
  <c r="M21" i="1"/>
  <c r="N21" i="1" s="1"/>
  <c r="O21" i="1" s="1"/>
  <c r="L21" i="1"/>
  <c r="E21" i="1"/>
  <c r="F21" i="1" s="1"/>
  <c r="G21" i="1" s="1"/>
  <c r="D21" i="1"/>
  <c r="M20" i="1"/>
  <c r="N20" i="1" s="1"/>
  <c r="O20" i="1" s="1"/>
  <c r="L20" i="1"/>
  <c r="E20" i="1"/>
  <c r="F20" i="1" s="1"/>
  <c r="G20" i="1" s="1"/>
  <c r="D20" i="1"/>
  <c r="M19" i="1"/>
  <c r="N19" i="1" s="1"/>
  <c r="O19" i="1" s="1"/>
  <c r="L19" i="1"/>
  <c r="E19" i="1"/>
  <c r="F19" i="1" s="1"/>
  <c r="G19" i="1" s="1"/>
  <c r="D19" i="1"/>
  <c r="M18" i="1"/>
  <c r="M17" i="1" s="1"/>
  <c r="N17" i="1" s="1"/>
  <c r="O17" i="1" s="1"/>
  <c r="L18" i="1"/>
  <c r="E18" i="1"/>
  <c r="F18" i="1" s="1"/>
  <c r="G18" i="1" s="1"/>
  <c r="D18" i="1"/>
  <c r="L17" i="1"/>
  <c r="M16" i="1"/>
  <c r="N16" i="1" s="1"/>
  <c r="O16" i="1" s="1"/>
  <c r="L16" i="1"/>
  <c r="E16" i="1"/>
  <c r="F16" i="1" s="1"/>
  <c r="G16" i="1" s="1"/>
  <c r="D16" i="1"/>
  <c r="M15" i="1"/>
  <c r="N15" i="1" s="1"/>
  <c r="O15" i="1" s="1"/>
  <c r="L15" i="1"/>
  <c r="E15" i="1"/>
  <c r="F15" i="1" s="1"/>
  <c r="G15" i="1" s="1"/>
  <c r="D15" i="1"/>
  <c r="M14" i="1"/>
  <c r="N14" i="1" s="1"/>
  <c r="O14" i="1" s="1"/>
  <c r="L14" i="1"/>
  <c r="E14" i="1"/>
  <c r="F14" i="1" s="1"/>
  <c r="G14" i="1" s="1"/>
  <c r="D14" i="1"/>
  <c r="M13" i="1"/>
  <c r="N13" i="1" s="1"/>
  <c r="O13" i="1" s="1"/>
  <c r="L13" i="1"/>
  <c r="E13" i="1"/>
  <c r="F13" i="1" s="1"/>
  <c r="G13" i="1" s="1"/>
  <c r="D13" i="1"/>
  <c r="M12" i="1"/>
  <c r="N12" i="1" s="1"/>
  <c r="O12" i="1" s="1"/>
  <c r="L12" i="1"/>
  <c r="E12" i="1"/>
  <c r="F12" i="1" s="1"/>
  <c r="G12" i="1" s="1"/>
  <c r="D12" i="1"/>
  <c r="M11" i="1"/>
  <c r="N11" i="1" s="1"/>
  <c r="O11" i="1" s="1"/>
  <c r="L11" i="1"/>
  <c r="E11" i="1"/>
  <c r="F11" i="1" s="1"/>
  <c r="G11" i="1" s="1"/>
  <c r="D11" i="1"/>
  <c r="M10" i="1"/>
  <c r="N10" i="1" s="1"/>
  <c r="O10" i="1" s="1"/>
  <c r="L10" i="1"/>
  <c r="E10" i="1"/>
  <c r="F10" i="1" s="1"/>
  <c r="G10" i="1" s="1"/>
  <c r="D10" i="1"/>
  <c r="M9" i="1"/>
  <c r="M8" i="1" s="1"/>
  <c r="L9" i="1"/>
  <c r="E9" i="1"/>
  <c r="F9" i="1" s="1"/>
  <c r="G9" i="1" s="1"/>
  <c r="D9" i="1"/>
  <c r="L8" i="1"/>
  <c r="E8" i="1"/>
  <c r="F8" i="1" s="1"/>
  <c r="G8" i="1" s="1"/>
  <c r="D8" i="1"/>
  <c r="L7" i="1"/>
  <c r="L6" i="1" s="1"/>
  <c r="D7" i="1"/>
  <c r="D6" i="1"/>
  <c r="N8" i="1" l="1"/>
  <c r="O8" i="1" s="1"/>
  <c r="M7" i="1"/>
  <c r="N28" i="1"/>
  <c r="O28" i="1" s="1"/>
  <c r="E7" i="1"/>
  <c r="N9" i="1"/>
  <c r="O9" i="1" s="1"/>
  <c r="N18" i="1"/>
  <c r="O18" i="1" s="1"/>
  <c r="E6" i="1" l="1"/>
  <c r="F6" i="1" s="1"/>
  <c r="G6" i="1" s="1"/>
  <c r="F7" i="1"/>
  <c r="G7" i="1" s="1"/>
  <c r="N7" i="1"/>
  <c r="O7" i="1" s="1"/>
  <c r="M6" i="1"/>
  <c r="N6" i="1" s="1"/>
  <c r="O6" i="1" s="1"/>
</calcChain>
</file>

<file path=xl/sharedStrings.xml><?xml version="1.0" encoding="utf-8"?>
<sst xmlns="http://schemas.openxmlformats.org/spreadsheetml/2006/main" count="111" uniqueCount="69">
  <si>
    <t>2025년도 예산 세입.세출 명세서</t>
    <phoneticPr fontId="5" type="noConversion"/>
  </si>
  <si>
    <t xml:space="preserve"> </t>
    <phoneticPr fontId="4" type="noConversion"/>
  </si>
  <si>
    <t>(단위 : 원)</t>
    <phoneticPr fontId="4" type="noConversion"/>
  </si>
  <si>
    <t>세           입</t>
  </si>
  <si>
    <t>세         출</t>
    <phoneticPr fontId="4" type="noConversion"/>
  </si>
  <si>
    <t>관</t>
  </si>
  <si>
    <t>항</t>
  </si>
  <si>
    <t>목</t>
  </si>
  <si>
    <t>2024년도</t>
  </si>
  <si>
    <t>2025년도</t>
    <phoneticPr fontId="4" type="noConversion"/>
  </si>
  <si>
    <t>증감(B-A)</t>
  </si>
  <si>
    <t>산출근거</t>
    <phoneticPr fontId="4" type="noConversion"/>
  </si>
  <si>
    <t>4차 추경예산(B)</t>
    <phoneticPr fontId="4" type="noConversion"/>
  </si>
  <si>
    <t>예산</t>
    <phoneticPr fontId="4" type="noConversion"/>
  </si>
  <si>
    <t>금액(B-A)</t>
  </si>
  <si>
    <t>비율(%)</t>
  </si>
  <si>
    <t>총계</t>
  </si>
  <si>
    <t>보조금</t>
  </si>
  <si>
    <t>소계</t>
  </si>
  <si>
    <t>사무비</t>
  </si>
  <si>
    <t>시도보조금</t>
  </si>
  <si>
    <t>인건비</t>
  </si>
  <si>
    <t>시군구보조금</t>
  </si>
  <si>
    <t>급여</t>
  </si>
  <si>
    <t>기타보조금</t>
  </si>
  <si>
    <t>제수당</t>
  </si>
  <si>
    <t>후원금</t>
  </si>
  <si>
    <t>퇴직금및퇴직적립금</t>
  </si>
  <si>
    <t>지정후원금</t>
  </si>
  <si>
    <t>사회보험부담비용</t>
  </si>
  <si>
    <t>비지정후원금</t>
  </si>
  <si>
    <t>기타후생경비</t>
  </si>
  <si>
    <t>사업수입</t>
  </si>
  <si>
    <t>업무추진비</t>
  </si>
  <si>
    <t>직재사업</t>
  </si>
  <si>
    <t>기관운영비</t>
  </si>
  <si>
    <t>식당사업</t>
    <phoneticPr fontId="4" type="noConversion"/>
  </si>
  <si>
    <t>회의비</t>
  </si>
  <si>
    <t>운영비</t>
  </si>
  <si>
    <t>전입금</t>
  </si>
  <si>
    <t>여비</t>
  </si>
  <si>
    <t>법인전입금</t>
  </si>
  <si>
    <t>수용비및수수료</t>
  </si>
  <si>
    <t>잡수입</t>
  </si>
  <si>
    <t>공공요금</t>
    <phoneticPr fontId="4" type="noConversion"/>
  </si>
  <si>
    <t>기타잡수입</t>
  </si>
  <si>
    <t>제세공과금</t>
  </si>
  <si>
    <t>기타예금이자수입</t>
  </si>
  <si>
    <t>차량비</t>
  </si>
  <si>
    <t>이월금</t>
  </si>
  <si>
    <t>기타운영비</t>
  </si>
  <si>
    <t>전년도이월금</t>
  </si>
  <si>
    <t>재산조성비</t>
  </si>
  <si>
    <t>전년도이월금(후원금)</t>
  </si>
  <si>
    <t>시설비</t>
  </si>
  <si>
    <t>이월사업비</t>
    <phoneticPr fontId="4" type="noConversion"/>
  </si>
  <si>
    <t>자산취득비</t>
  </si>
  <si>
    <t>시설장비유지비</t>
  </si>
  <si>
    <t>사업비</t>
  </si>
  <si>
    <t>판매사업비</t>
    <phoneticPr fontId="4" type="noConversion"/>
  </si>
  <si>
    <t>식당사업비</t>
  </si>
  <si>
    <t>직업재활사업비</t>
  </si>
  <si>
    <t>근로인인건비사업비</t>
  </si>
  <si>
    <t>의료서비스지원사업비</t>
  </si>
  <si>
    <t>피복비</t>
  </si>
  <si>
    <t>잡지출</t>
  </si>
  <si>
    <t>예비비및기타</t>
  </si>
  <si>
    <t>예비비</t>
  </si>
  <si>
    <t>반환금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</si>
</sst>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);[Red]\(#,##0\)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9"/>
      <name val="돋움"/>
      <family val="3"/>
      <charset val="129"/>
    </font>
    <font>
      <sz val="8"/>
      <name val="돋움"/>
      <family val="3"/>
      <charset val="129"/>
    </font>
    <font>
      <sz val="8"/>
      <color theme="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122">
    <xf numFmtId="0" fontId="0" fillId="0" borderId="0" xfId="0">
      <alignment vertical="center"/>
    </xf>
    <xf numFmtId="0" fontId="3" fillId="0" borderId="0" xfId="3" applyFont="1" applyAlignment="1">
      <alignment horizontal="center"/>
    </xf>
    <xf numFmtId="0" fontId="6" fillId="0" borderId="1" xfId="3" applyFont="1" applyBorder="1"/>
    <xf numFmtId="0" fontId="2" fillId="0" borderId="1" xfId="3" applyBorder="1"/>
    <xf numFmtId="0" fontId="2" fillId="0" borderId="0" xfId="3"/>
    <xf numFmtId="41" fontId="6" fillId="0" borderId="0" xfId="1" applyFont="1" applyFill="1" applyBorder="1" applyAlignment="1"/>
    <xf numFmtId="0" fontId="7" fillId="0" borderId="0" xfId="3" applyFont="1" applyAlignment="1">
      <alignment horizontal="right"/>
    </xf>
    <xf numFmtId="0" fontId="7" fillId="2" borderId="2" xfId="3" applyFont="1" applyFill="1" applyBorder="1" applyAlignment="1">
      <alignment horizontal="center" vertical="center"/>
    </xf>
    <xf numFmtId="0" fontId="7" fillId="2" borderId="3" xfId="3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center" vertical="center"/>
    </xf>
    <xf numFmtId="0" fontId="7" fillId="2" borderId="5" xfId="3" applyFont="1" applyFill="1" applyBorder="1" applyAlignment="1">
      <alignment horizontal="center" vertical="center"/>
    </xf>
    <xf numFmtId="0" fontId="7" fillId="2" borderId="6" xfId="3" applyFont="1" applyFill="1" applyBorder="1" applyAlignment="1">
      <alignment horizontal="center" vertical="center"/>
    </xf>
    <xf numFmtId="176" fontId="8" fillId="2" borderId="7" xfId="3" applyNumberFormat="1" applyFont="1" applyFill="1" applyBorder="1" applyAlignment="1">
      <alignment horizontal="center" shrinkToFit="1"/>
    </xf>
    <xf numFmtId="0" fontId="7" fillId="2" borderId="8" xfId="3" applyFont="1" applyFill="1" applyBorder="1" applyAlignment="1">
      <alignment horizontal="center" vertical="center"/>
    </xf>
    <xf numFmtId="0" fontId="7" fillId="2" borderId="9" xfId="3" applyFont="1" applyFill="1" applyBorder="1" applyAlignment="1">
      <alignment horizontal="center" vertical="center"/>
    </xf>
    <xf numFmtId="0" fontId="7" fillId="2" borderId="10" xfId="3" applyFont="1" applyFill="1" applyBorder="1" applyAlignment="1">
      <alignment horizontal="center" vertical="center"/>
    </xf>
    <xf numFmtId="0" fontId="7" fillId="2" borderId="11" xfId="3" applyFont="1" applyFill="1" applyBorder="1" applyAlignment="1">
      <alignment horizontal="center" vertical="center"/>
    </xf>
    <xf numFmtId="0" fontId="7" fillId="2" borderId="12" xfId="3" applyFont="1" applyFill="1" applyBorder="1" applyAlignment="1">
      <alignment horizontal="center" vertical="center"/>
    </xf>
    <xf numFmtId="0" fontId="7" fillId="2" borderId="13" xfId="3" applyFont="1" applyFill="1" applyBorder="1" applyAlignment="1">
      <alignment horizontal="center" vertical="center"/>
    </xf>
    <xf numFmtId="0" fontId="7" fillId="2" borderId="14" xfId="3" applyFont="1" applyFill="1" applyBorder="1" applyAlignment="1">
      <alignment horizontal="center" vertical="center"/>
    </xf>
    <xf numFmtId="176" fontId="8" fillId="2" borderId="15" xfId="3" applyNumberFormat="1" applyFont="1" applyFill="1" applyBorder="1" applyAlignment="1">
      <alignment horizontal="center" vertical="top" shrinkToFit="1"/>
    </xf>
    <xf numFmtId="0" fontId="7" fillId="2" borderId="7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/>
    </xf>
    <xf numFmtId="0" fontId="7" fillId="2" borderId="16" xfId="3" applyFont="1" applyFill="1" applyBorder="1" applyAlignment="1">
      <alignment horizontal="center" vertical="center"/>
    </xf>
    <xf numFmtId="0" fontId="7" fillId="2" borderId="17" xfId="3" applyFont="1" applyFill="1" applyBorder="1" applyAlignment="1">
      <alignment horizontal="center" vertical="center"/>
    </xf>
    <xf numFmtId="0" fontId="7" fillId="2" borderId="7" xfId="3" applyFont="1" applyFill="1" applyBorder="1" applyAlignment="1">
      <alignment horizontal="center" vertical="center"/>
    </xf>
    <xf numFmtId="0" fontId="7" fillId="2" borderId="14" xfId="3" applyFont="1" applyFill="1" applyBorder="1" applyAlignment="1">
      <alignment horizontal="center" vertical="center"/>
    </xf>
    <xf numFmtId="0" fontId="7" fillId="2" borderId="18" xfId="3" applyFont="1" applyFill="1" applyBorder="1" applyAlignment="1">
      <alignment horizontal="center" vertical="center"/>
    </xf>
    <xf numFmtId="0" fontId="7" fillId="2" borderId="19" xfId="3" applyFont="1" applyFill="1" applyBorder="1" applyAlignment="1">
      <alignment horizontal="center" vertical="center"/>
    </xf>
    <xf numFmtId="0" fontId="7" fillId="0" borderId="20" xfId="3" applyFont="1" applyBorder="1" applyAlignment="1">
      <alignment horizontal="center" vertical="center" shrinkToFit="1"/>
    </xf>
    <xf numFmtId="0" fontId="7" fillId="0" borderId="21" xfId="3" applyFont="1" applyBorder="1" applyAlignment="1">
      <alignment horizontal="center" vertical="center" shrinkToFit="1"/>
    </xf>
    <xf numFmtId="176" fontId="7" fillId="0" borderId="22" xfId="4" applyNumberFormat="1" applyFont="1" applyFill="1" applyBorder="1" applyAlignment="1">
      <alignment horizontal="right" vertical="center" shrinkToFit="1"/>
    </xf>
    <xf numFmtId="176" fontId="7" fillId="0" borderId="23" xfId="4" applyNumberFormat="1" applyFont="1" applyFill="1" applyBorder="1" applyAlignment="1">
      <alignment horizontal="right" vertical="center" shrinkToFit="1"/>
    </xf>
    <xf numFmtId="10" fontId="7" fillId="0" borderId="23" xfId="2" applyNumberFormat="1" applyFont="1" applyFill="1" applyBorder="1" applyAlignment="1">
      <alignment horizontal="right" vertical="center" shrinkToFit="1"/>
    </xf>
    <xf numFmtId="10" fontId="7" fillId="0" borderId="24" xfId="2" applyNumberFormat="1" applyFont="1" applyFill="1" applyBorder="1" applyAlignment="1">
      <alignment horizontal="right" vertical="center" shrinkToFit="1"/>
    </xf>
    <xf numFmtId="0" fontId="7" fillId="0" borderId="25" xfId="3" applyFont="1" applyBorder="1" applyAlignment="1">
      <alignment horizontal="center" vertical="center" shrinkToFit="1"/>
    </xf>
    <xf numFmtId="0" fontId="7" fillId="0" borderId="22" xfId="3" applyFont="1" applyBorder="1" applyAlignment="1">
      <alignment horizontal="center" vertical="center" shrinkToFit="1"/>
    </xf>
    <xf numFmtId="176" fontId="7" fillId="0" borderId="22" xfId="4" applyNumberFormat="1" applyFont="1" applyFill="1" applyBorder="1" applyAlignment="1">
      <alignment vertical="center" shrinkToFit="1"/>
    </xf>
    <xf numFmtId="176" fontId="7" fillId="0" borderId="21" xfId="3" applyNumberFormat="1" applyFont="1" applyBorder="1" applyAlignment="1">
      <alignment vertical="center" shrinkToFit="1"/>
    </xf>
    <xf numFmtId="10" fontId="7" fillId="0" borderId="26" xfId="2" applyNumberFormat="1" applyFont="1" applyFill="1" applyBorder="1" applyAlignment="1">
      <alignment horizontal="right" vertical="center" shrinkToFit="1"/>
    </xf>
    <xf numFmtId="176" fontId="8" fillId="0" borderId="27" xfId="0" applyNumberFormat="1" applyFont="1" applyBorder="1">
      <alignment vertical="center"/>
    </xf>
    <xf numFmtId="0" fontId="7" fillId="0" borderId="10" xfId="3" applyFont="1" applyBorder="1" applyAlignment="1">
      <alignment horizontal="center" vertical="center" shrinkToFit="1"/>
    </xf>
    <xf numFmtId="0" fontId="7" fillId="0" borderId="28" xfId="3" applyFont="1" applyBorder="1" applyAlignment="1">
      <alignment horizontal="center" vertical="center" shrinkToFit="1"/>
    </xf>
    <xf numFmtId="0" fontId="7" fillId="0" borderId="29" xfId="3" applyFont="1" applyBorder="1" applyAlignment="1">
      <alignment horizontal="center" vertical="center" shrinkToFit="1"/>
    </xf>
    <xf numFmtId="176" fontId="7" fillId="0" borderId="21" xfId="4" applyNumberFormat="1" applyFont="1" applyFill="1" applyBorder="1" applyAlignment="1">
      <alignment horizontal="right" vertical="center" shrinkToFit="1"/>
    </xf>
    <xf numFmtId="176" fontId="7" fillId="0" borderId="6" xfId="4" applyNumberFormat="1" applyFont="1" applyFill="1" applyBorder="1" applyAlignment="1">
      <alignment horizontal="right" vertical="center" shrinkToFit="1"/>
    </xf>
    <xf numFmtId="10" fontId="7" fillId="0" borderId="6" xfId="2" applyNumberFormat="1" applyFont="1" applyFill="1" applyBorder="1" applyAlignment="1">
      <alignment horizontal="right" vertical="center" shrinkToFit="1"/>
    </xf>
    <xf numFmtId="10" fontId="7" fillId="0" borderId="11" xfId="2" applyNumberFormat="1" applyFont="1" applyFill="1" applyBorder="1" applyAlignment="1">
      <alignment horizontal="right" vertical="center" shrinkToFit="1"/>
    </xf>
    <xf numFmtId="176" fontId="7" fillId="0" borderId="10" xfId="3" applyNumberFormat="1" applyFont="1" applyBorder="1" applyAlignment="1">
      <alignment horizontal="center" vertical="center" shrinkToFit="1"/>
    </xf>
    <xf numFmtId="176" fontId="7" fillId="0" borderId="21" xfId="4" applyNumberFormat="1" applyFont="1" applyFill="1" applyBorder="1" applyAlignment="1">
      <alignment vertical="center" shrinkToFit="1"/>
    </xf>
    <xf numFmtId="0" fontId="0" fillId="0" borderId="30" xfId="0" applyBorder="1">
      <alignment vertical="center"/>
    </xf>
    <xf numFmtId="0" fontId="7" fillId="0" borderId="17" xfId="3" applyFont="1" applyBorder="1" applyAlignment="1">
      <alignment horizontal="center" vertical="center" shrinkToFit="1"/>
    </xf>
    <xf numFmtId="0" fontId="7" fillId="0" borderId="7" xfId="3" applyFont="1" applyBorder="1" applyAlignment="1">
      <alignment horizontal="center" vertical="center" shrinkToFit="1"/>
    </xf>
    <xf numFmtId="0" fontId="7" fillId="0" borderId="6" xfId="3" applyFont="1" applyBorder="1" applyAlignment="1">
      <alignment horizontal="center" vertical="center" shrinkToFit="1"/>
    </xf>
    <xf numFmtId="176" fontId="7" fillId="0" borderId="15" xfId="4" applyNumberFormat="1" applyFont="1" applyFill="1" applyBorder="1" applyAlignment="1">
      <alignment horizontal="right" vertical="center" shrinkToFit="1"/>
    </xf>
    <xf numFmtId="176" fontId="7" fillId="0" borderId="17" xfId="3" applyNumberFormat="1" applyFont="1" applyBorder="1" applyAlignment="1">
      <alignment horizontal="center" vertical="center" shrinkToFit="1"/>
    </xf>
    <xf numFmtId="176" fontId="7" fillId="0" borderId="7" xfId="3" applyNumberFormat="1" applyFont="1" applyBorder="1" applyAlignment="1">
      <alignment horizontal="center" vertical="center" shrinkToFit="1"/>
    </xf>
    <xf numFmtId="176" fontId="7" fillId="0" borderId="28" xfId="3" applyNumberFormat="1" applyFont="1" applyBorder="1" applyAlignment="1">
      <alignment horizontal="center" vertical="center" shrinkToFit="1"/>
    </xf>
    <xf numFmtId="0" fontId="7" fillId="0" borderId="15" xfId="3" applyFont="1" applyBorder="1" applyAlignment="1">
      <alignment horizontal="center" vertical="center" shrinkToFit="1"/>
    </xf>
    <xf numFmtId="176" fontId="7" fillId="0" borderId="15" xfId="3" applyNumberFormat="1" applyFont="1" applyBorder="1" applyAlignment="1">
      <alignment horizontal="center" vertical="center" shrinkToFit="1"/>
    </xf>
    <xf numFmtId="176" fontId="7" fillId="0" borderId="7" xfId="3" applyNumberFormat="1" applyFont="1" applyBorder="1" applyAlignment="1">
      <alignment horizontal="center" vertical="center" shrinkToFit="1"/>
    </xf>
    <xf numFmtId="176" fontId="7" fillId="0" borderId="15" xfId="4" applyNumberFormat="1" applyFont="1" applyFill="1" applyBorder="1" applyAlignment="1">
      <alignment vertical="center" shrinkToFit="1"/>
    </xf>
    <xf numFmtId="176" fontId="7" fillId="0" borderId="6" xfId="3" applyNumberFormat="1" applyFont="1" applyBorder="1" applyAlignment="1">
      <alignment horizontal="center" vertical="center" shrinkToFit="1"/>
    </xf>
    <xf numFmtId="176" fontId="7" fillId="0" borderId="6" xfId="4" applyNumberFormat="1" applyFont="1" applyFill="1" applyBorder="1" applyAlignment="1">
      <alignment vertical="center" shrinkToFit="1"/>
    </xf>
    <xf numFmtId="176" fontId="7" fillId="0" borderId="21" xfId="3" applyNumberFormat="1" applyFont="1" applyBorder="1" applyAlignment="1">
      <alignment horizontal="right" vertical="center" shrinkToFit="1"/>
    </xf>
    <xf numFmtId="0" fontId="7" fillId="0" borderId="17" xfId="3" applyFont="1" applyBorder="1" applyAlignment="1">
      <alignment vertical="center" shrinkToFit="1"/>
    </xf>
    <xf numFmtId="0" fontId="7" fillId="0" borderId="7" xfId="3" applyFont="1" applyBorder="1" applyAlignment="1">
      <alignment horizontal="center" vertical="center" shrinkToFit="1"/>
    </xf>
    <xf numFmtId="0" fontId="7" fillId="0" borderId="15" xfId="3" applyFont="1" applyBorder="1" applyAlignment="1">
      <alignment horizontal="center" vertical="center" shrinkToFit="1"/>
    </xf>
    <xf numFmtId="0" fontId="7" fillId="0" borderId="29" xfId="3" applyFont="1" applyBorder="1" applyAlignment="1">
      <alignment horizontal="center" vertical="center" shrinkToFit="1"/>
    </xf>
    <xf numFmtId="176" fontId="7" fillId="0" borderId="7" xfId="4" applyNumberFormat="1" applyFont="1" applyFill="1" applyBorder="1" applyAlignment="1">
      <alignment vertical="center" shrinkToFit="1"/>
    </xf>
    <xf numFmtId="176" fontId="7" fillId="0" borderId="21" xfId="3" applyNumberFormat="1" applyFont="1" applyBorder="1" applyAlignment="1">
      <alignment horizontal="center" vertical="center" shrinkToFit="1"/>
    </xf>
    <xf numFmtId="0" fontId="7" fillId="0" borderId="31" xfId="3" applyFont="1" applyBorder="1" applyAlignment="1">
      <alignment horizontal="center" vertical="center" shrinkToFit="1"/>
    </xf>
    <xf numFmtId="0" fontId="7" fillId="0" borderId="21" xfId="3" applyFont="1" applyBorder="1" applyAlignment="1">
      <alignment horizontal="center" vertical="center" shrinkToFit="1"/>
    </xf>
    <xf numFmtId="0" fontId="7" fillId="0" borderId="20" xfId="3" applyFont="1" applyBorder="1" applyAlignment="1">
      <alignment horizontal="center" vertical="center" shrinkToFit="1"/>
    </xf>
    <xf numFmtId="0" fontId="7" fillId="0" borderId="10" xfId="3" applyFont="1" applyBorder="1" applyAlignment="1">
      <alignment horizontal="center" vertical="top" shrinkToFit="1"/>
    </xf>
    <xf numFmtId="176" fontId="7" fillId="0" borderId="20" xfId="3" applyNumberFormat="1" applyFont="1" applyBorder="1" applyAlignment="1">
      <alignment horizontal="center" vertical="center" shrinkToFit="1"/>
    </xf>
    <xf numFmtId="0" fontId="7" fillId="0" borderId="17" xfId="3" applyFont="1" applyBorder="1" applyAlignment="1">
      <alignment horizontal="center" vertical="top" shrinkToFit="1"/>
    </xf>
    <xf numFmtId="0" fontId="7" fillId="0" borderId="7" xfId="3" applyFont="1" applyBorder="1" applyAlignment="1">
      <alignment horizontal="center" vertical="top" shrinkToFit="1"/>
    </xf>
    <xf numFmtId="176" fontId="7" fillId="0" borderId="28" xfId="3" applyNumberFormat="1" applyFont="1" applyBorder="1" applyAlignment="1">
      <alignment horizontal="center" vertical="center" shrinkToFit="1"/>
    </xf>
    <xf numFmtId="176" fontId="7" fillId="0" borderId="29" xfId="3" applyNumberFormat="1" applyFont="1" applyBorder="1" applyAlignment="1">
      <alignment horizontal="center" vertical="center" shrinkToFit="1"/>
    </xf>
    <xf numFmtId="0" fontId="7" fillId="0" borderId="15" xfId="3" applyFont="1" applyBorder="1" applyAlignment="1">
      <alignment horizontal="center" vertical="top" shrinkToFit="1"/>
    </xf>
    <xf numFmtId="176" fontId="7" fillId="0" borderId="7" xfId="3" applyNumberFormat="1" applyFont="1" applyBorder="1" applyAlignment="1">
      <alignment horizontal="right" vertical="center" shrinkToFit="1"/>
    </xf>
    <xf numFmtId="176" fontId="7" fillId="0" borderId="15" xfId="3" applyNumberFormat="1" applyFont="1" applyBorder="1" applyAlignment="1">
      <alignment horizontal="center" vertical="center" shrinkToFit="1"/>
    </xf>
    <xf numFmtId="176" fontId="7" fillId="0" borderId="15" xfId="3" applyNumberFormat="1" applyFont="1" applyBorder="1" applyAlignment="1">
      <alignment vertical="center" shrinkToFit="1"/>
    </xf>
    <xf numFmtId="0" fontId="7" fillId="0" borderId="15" xfId="3" applyFont="1" applyBorder="1" applyAlignment="1">
      <alignment vertical="center" shrinkToFit="1"/>
    </xf>
    <xf numFmtId="0" fontId="7" fillId="0" borderId="7" xfId="3" applyFont="1" applyBorder="1" applyAlignment="1">
      <alignment shrinkToFit="1"/>
    </xf>
    <xf numFmtId="176" fontId="7" fillId="0" borderId="7" xfId="4" applyNumberFormat="1" applyFont="1" applyFill="1" applyBorder="1" applyAlignment="1">
      <alignment horizontal="right" vertical="center" shrinkToFit="1"/>
    </xf>
    <xf numFmtId="176" fontId="7" fillId="0" borderId="32" xfId="4" applyNumberFormat="1" applyFont="1" applyFill="1" applyBorder="1" applyAlignment="1">
      <alignment horizontal="right" vertical="center" shrinkToFit="1"/>
    </xf>
    <xf numFmtId="41" fontId="7" fillId="0" borderId="15" xfId="1" applyFont="1" applyFill="1" applyBorder="1" applyAlignment="1">
      <alignment horizontal="center" vertical="center" shrinkToFit="1"/>
    </xf>
    <xf numFmtId="41" fontId="7" fillId="0" borderId="11" xfId="1" applyFont="1" applyFill="1" applyBorder="1" applyAlignment="1">
      <alignment horizontal="center" vertical="center" shrinkToFit="1"/>
    </xf>
    <xf numFmtId="176" fontId="7" fillId="0" borderId="7" xfId="3" applyNumberFormat="1" applyFont="1" applyBorder="1" applyAlignment="1">
      <alignment vertical="center" shrinkToFit="1"/>
    </xf>
    <xf numFmtId="0" fontId="7" fillId="0" borderId="33" xfId="3" applyFont="1" applyBorder="1" applyAlignment="1">
      <alignment horizontal="center" vertical="center" shrinkToFit="1"/>
    </xf>
    <xf numFmtId="176" fontId="6" fillId="0" borderId="7" xfId="3" applyNumberFormat="1" applyFont="1" applyBorder="1" applyAlignment="1">
      <alignment horizontal="center" vertical="top" shrinkToFit="1"/>
    </xf>
    <xf numFmtId="0" fontId="7" fillId="0" borderId="11" xfId="3" applyFont="1" applyBorder="1" applyAlignment="1">
      <alignment horizontal="center" vertical="center" shrinkToFit="1"/>
    </xf>
    <xf numFmtId="0" fontId="7" fillId="0" borderId="10" xfId="3" applyFont="1" applyBorder="1" applyAlignment="1">
      <alignment horizontal="center" vertical="center" shrinkToFit="1"/>
    </xf>
    <xf numFmtId="0" fontId="7" fillId="0" borderId="28" xfId="3" applyFont="1" applyBorder="1" applyAlignment="1">
      <alignment horizontal="center" vertical="center" shrinkToFit="1"/>
    </xf>
    <xf numFmtId="176" fontId="7" fillId="0" borderId="7" xfId="4" applyNumberFormat="1" applyFont="1" applyFill="1" applyBorder="1" applyAlignment="1">
      <alignment horizontal="center" vertical="center" shrinkToFit="1"/>
    </xf>
    <xf numFmtId="9" fontId="7" fillId="0" borderId="7" xfId="3" applyNumberFormat="1" applyFont="1" applyBorder="1" applyAlignment="1">
      <alignment horizontal="center" vertical="center" shrinkToFit="1"/>
    </xf>
    <xf numFmtId="9" fontId="7" fillId="0" borderId="11" xfId="3" applyNumberFormat="1" applyFont="1" applyBorder="1" applyAlignment="1">
      <alignment horizontal="center" vertical="center" shrinkToFit="1"/>
    </xf>
    <xf numFmtId="0" fontId="7" fillId="0" borderId="17" xfId="3" applyFont="1" applyBorder="1" applyAlignment="1">
      <alignment horizontal="center" vertical="center" shrinkToFit="1"/>
    </xf>
    <xf numFmtId="0" fontId="7" fillId="0" borderId="5" xfId="3" applyFont="1" applyBorder="1" applyAlignment="1">
      <alignment shrinkToFit="1"/>
    </xf>
    <xf numFmtId="0" fontId="7" fillId="0" borderId="6" xfId="3" applyFont="1" applyBorder="1" applyAlignment="1">
      <alignment shrinkToFit="1"/>
    </xf>
    <xf numFmtId="176" fontId="7" fillId="0" borderId="6" xfId="3" applyNumberFormat="1" applyFont="1" applyBorder="1" applyAlignment="1">
      <alignment vertical="center" shrinkToFit="1"/>
    </xf>
    <xf numFmtId="0" fontId="7" fillId="0" borderId="11" xfId="3" applyFont="1" applyBorder="1" applyAlignment="1">
      <alignment shrinkToFit="1"/>
    </xf>
    <xf numFmtId="0" fontId="7" fillId="0" borderId="5" xfId="3" applyFont="1" applyBorder="1" applyAlignment="1">
      <alignment horizontal="center" vertical="center" shrinkToFit="1"/>
    </xf>
    <xf numFmtId="176" fontId="7" fillId="0" borderId="6" xfId="4" applyNumberFormat="1" applyFont="1" applyFill="1" applyBorder="1" applyAlignment="1">
      <alignment horizontal="center" vertical="center" shrinkToFit="1"/>
    </xf>
    <xf numFmtId="9" fontId="7" fillId="0" borderId="6" xfId="3" applyNumberFormat="1" applyFont="1" applyBorder="1" applyAlignment="1">
      <alignment horizontal="center" vertical="center" shrinkToFit="1"/>
    </xf>
    <xf numFmtId="176" fontId="7" fillId="0" borderId="29" xfId="3" applyNumberFormat="1" applyFont="1" applyBorder="1" applyAlignment="1">
      <alignment horizontal="center" vertical="center" shrinkToFit="1"/>
    </xf>
    <xf numFmtId="176" fontId="7" fillId="0" borderId="6" xfId="3" applyNumberFormat="1" applyFont="1" applyBorder="1" applyAlignment="1">
      <alignment horizontal="right" vertical="center" shrinkToFit="1"/>
    </xf>
    <xf numFmtId="0" fontId="7" fillId="0" borderId="10" xfId="3" applyFont="1" applyBorder="1" applyAlignment="1">
      <alignment shrinkToFit="1"/>
    </xf>
    <xf numFmtId="41" fontId="7" fillId="0" borderId="6" xfId="5" applyFont="1" applyFill="1" applyBorder="1" applyAlignment="1">
      <alignment vertical="center" shrinkToFit="1"/>
    </xf>
    <xf numFmtId="0" fontId="7" fillId="0" borderId="13" xfId="3" applyFont="1" applyBorder="1" applyAlignment="1">
      <alignment shrinkToFit="1"/>
    </xf>
    <xf numFmtId="0" fontId="7" fillId="0" borderId="34" xfId="3" applyFont="1" applyBorder="1" applyAlignment="1">
      <alignment shrinkToFit="1"/>
    </xf>
    <xf numFmtId="0" fontId="7" fillId="0" borderId="14" xfId="3" applyFont="1" applyBorder="1" applyAlignment="1">
      <alignment shrinkToFit="1"/>
    </xf>
    <xf numFmtId="176" fontId="7" fillId="0" borderId="14" xfId="3" applyNumberFormat="1" applyFont="1" applyBorder="1" applyAlignment="1">
      <alignment vertical="center" shrinkToFit="1"/>
    </xf>
    <xf numFmtId="0" fontId="7" fillId="0" borderId="18" xfId="3" applyFont="1" applyBorder="1" applyAlignment="1">
      <alignment shrinkToFit="1"/>
    </xf>
    <xf numFmtId="0" fontId="7" fillId="0" borderId="35" xfId="3" applyFont="1" applyBorder="1" applyAlignment="1">
      <alignment horizontal="center" vertical="center" shrinkToFit="1"/>
    </xf>
    <xf numFmtId="0" fontId="7" fillId="0" borderId="36" xfId="3" applyFont="1" applyBorder="1" applyAlignment="1">
      <alignment horizontal="center" vertical="center" shrinkToFit="1"/>
    </xf>
    <xf numFmtId="176" fontId="7" fillId="0" borderId="14" xfId="3" applyNumberFormat="1" applyFont="1" applyBorder="1" applyAlignment="1">
      <alignment horizontal="center" vertical="center" shrinkToFit="1"/>
    </xf>
    <xf numFmtId="176" fontId="7" fillId="0" borderId="14" xfId="3" applyNumberFormat="1" applyFont="1" applyBorder="1" applyAlignment="1">
      <alignment horizontal="right" vertical="center" shrinkToFit="1"/>
    </xf>
    <xf numFmtId="10" fontId="7" fillId="0" borderId="18" xfId="2" applyNumberFormat="1" applyFont="1" applyFill="1" applyBorder="1" applyAlignment="1">
      <alignment horizontal="right" vertical="center" shrinkToFit="1"/>
    </xf>
    <xf numFmtId="0" fontId="0" fillId="0" borderId="37" xfId="0" applyBorder="1">
      <alignment vertical="center"/>
    </xf>
  </cellXfs>
  <cellStyles count="6">
    <cellStyle name="백분율" xfId="2" builtinId="5"/>
    <cellStyle name="쉼표 [0]" xfId="1" builtinId="6"/>
    <cellStyle name="쉼표 [0] 2" xfId="4" xr:uid="{3D132452-4B3D-4FEA-8A8E-0F4328CF66DE}"/>
    <cellStyle name="쉼표 [0] 4" xfId="5" xr:uid="{BAFF788A-C864-4FAE-A5CD-45069BFEA21A}"/>
    <cellStyle name="표준" xfId="0" builtinId="0"/>
    <cellStyle name="표준 2" xfId="3" xr:uid="{F887C8FA-2846-4BD5-8A7C-BC2BDE2765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44397;&#51109;%20&#50629;&#47924;&#54260;&#45908;\%23%20&#54924;&#44228;&#44288;&#47532;\&#50696;&#44208;&#49328;\2025&#45380;%20&#50696;&#49328;\%23%202025&#45380;%20&#50696;&#49328;(2&#52264;_12&#50900;&#51228;&#52636;)&#51088;&#44552;&#50896;&#52380;(&#52572;&#51333;).xlsx" TargetMode="External"/><Relationship Id="rId1" Type="http://schemas.openxmlformats.org/officeDocument/2006/relationships/externalLinkPath" Target="file:///F:\&#44397;&#51109;%20&#50629;&#47924;&#54260;&#45908;\%23%20&#54924;&#44228;&#44288;&#47532;\&#50696;&#44208;&#49328;\2025&#45380;%20&#50696;&#49328;\%23%202025&#45380;%20&#50696;&#49328;(2&#52264;_12&#50900;&#51228;&#52636;)&#51088;&#44552;&#50896;&#52380;(&#52572;&#51333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예산총칙"/>
      <sheetName val="2. 총괄표"/>
      <sheetName val="3. 세입명세서"/>
      <sheetName val="4. 세출명세서"/>
      <sheetName val="5. 임직원보수일람표"/>
      <sheetName val="(참조)자금원천_최종 (수정)"/>
      <sheetName val="보조금 운영비 잔액"/>
      <sheetName val="협회비"/>
      <sheetName val="(공고용)"/>
    </sheetNames>
    <sheetDataSet>
      <sheetData sheetId="0"/>
      <sheetData sheetId="1"/>
      <sheetData sheetId="2">
        <row r="9">
          <cell r="D9">
            <v>849288060</v>
          </cell>
          <cell r="E9">
            <v>763616540</v>
          </cell>
        </row>
        <row r="14">
          <cell r="D14">
            <v>419577910</v>
          </cell>
          <cell r="E14">
            <v>340325110</v>
          </cell>
        </row>
        <row r="18">
          <cell r="D18">
            <v>172144000</v>
          </cell>
          <cell r="E18">
            <v>177734400</v>
          </cell>
        </row>
        <row r="22">
          <cell r="D22">
            <v>1000000</v>
          </cell>
          <cell r="E22">
            <v>1000000</v>
          </cell>
        </row>
        <row r="23">
          <cell r="D23">
            <v>5500000</v>
          </cell>
          <cell r="E23">
            <v>3900000</v>
          </cell>
        </row>
        <row r="25">
          <cell r="D25">
            <v>1051778000</v>
          </cell>
          <cell r="E25">
            <v>1313000000</v>
          </cell>
        </row>
        <row r="31">
          <cell r="D31">
            <v>89100000</v>
          </cell>
          <cell r="E31">
            <v>96337000</v>
          </cell>
        </row>
        <row r="35">
          <cell r="D35">
            <v>73800000</v>
          </cell>
          <cell r="E35">
            <v>74000000</v>
          </cell>
        </row>
        <row r="38">
          <cell r="D38">
            <v>11142000</v>
          </cell>
          <cell r="E38">
            <v>9260000</v>
          </cell>
        </row>
        <row r="45">
          <cell r="D45">
            <v>450000</v>
          </cell>
          <cell r="E45">
            <v>450000</v>
          </cell>
        </row>
        <row r="47">
          <cell r="D47">
            <v>140558547</v>
          </cell>
          <cell r="E47">
            <v>71563628</v>
          </cell>
        </row>
        <row r="54">
          <cell r="D54">
            <v>10180517</v>
          </cell>
          <cell r="E54">
            <v>14599514</v>
          </cell>
        </row>
        <row r="58">
          <cell r="D58">
            <v>498990616</v>
          </cell>
          <cell r="E58">
            <v>135556839</v>
          </cell>
        </row>
      </sheetData>
      <sheetData sheetId="3">
        <row r="10">
          <cell r="D10">
            <v>676964420</v>
          </cell>
          <cell r="E10">
            <v>728690000</v>
          </cell>
        </row>
        <row r="55">
          <cell r="D55">
            <v>179629130</v>
          </cell>
          <cell r="E55">
            <v>192364150</v>
          </cell>
        </row>
        <row r="165">
          <cell r="D165">
            <v>70761178</v>
          </cell>
          <cell r="E165">
            <v>77499340</v>
          </cell>
        </row>
        <row r="169">
          <cell r="D169">
            <v>90436658</v>
          </cell>
          <cell r="E169">
            <v>94976280</v>
          </cell>
        </row>
        <row r="173">
          <cell r="D173">
            <v>11560000</v>
          </cell>
          <cell r="E173">
            <v>14120000</v>
          </cell>
        </row>
        <row r="191">
          <cell r="D191">
            <v>17640000</v>
          </cell>
          <cell r="E191">
            <v>17640000</v>
          </cell>
        </row>
        <row r="196">
          <cell r="D196">
            <v>2220000</v>
          </cell>
          <cell r="E196">
            <v>1820000</v>
          </cell>
        </row>
        <row r="203">
          <cell r="D203">
            <v>1787500</v>
          </cell>
          <cell r="E203">
            <v>2000000</v>
          </cell>
        </row>
        <row r="205">
          <cell r="D205">
            <v>60853761</v>
          </cell>
          <cell r="E205">
            <v>58036110</v>
          </cell>
        </row>
        <row r="233">
          <cell r="D233">
            <v>82873549.999919996</v>
          </cell>
          <cell r="E233">
            <v>86486729.999990001</v>
          </cell>
        </row>
        <row r="241">
          <cell r="D241">
            <v>29528342.999920003</v>
          </cell>
          <cell r="E241">
            <v>31543220</v>
          </cell>
        </row>
        <row r="270">
          <cell r="D270">
            <v>6916929.9999956004</v>
          </cell>
          <cell r="E270">
            <v>6916930</v>
          </cell>
        </row>
        <row r="275">
          <cell r="D275">
            <v>3581000</v>
          </cell>
          <cell r="E275">
            <v>11660000</v>
          </cell>
        </row>
        <row r="292">
          <cell r="D292">
            <v>256931270</v>
          </cell>
          <cell r="E292">
            <v>10000000</v>
          </cell>
        </row>
        <row r="297">
          <cell r="D297">
            <v>108907360</v>
          </cell>
          <cell r="E297">
            <v>3000000</v>
          </cell>
        </row>
        <row r="299">
          <cell r="D299">
            <v>32276650</v>
          </cell>
          <cell r="E299">
            <v>40647970</v>
          </cell>
        </row>
        <row r="318">
          <cell r="D318">
            <v>684994116.99959993</v>
          </cell>
          <cell r="E318">
            <v>757333893.91560006</v>
          </cell>
        </row>
        <row r="342">
          <cell r="D342">
            <v>80200000</v>
          </cell>
          <cell r="E342">
            <v>81600000</v>
          </cell>
        </row>
        <row r="345">
          <cell r="D345">
            <v>82453200</v>
          </cell>
          <cell r="E345">
            <v>54914280</v>
          </cell>
        </row>
        <row r="369">
          <cell r="D369">
            <v>808139920.99874008</v>
          </cell>
          <cell r="E369">
            <v>678279127</v>
          </cell>
        </row>
        <row r="389">
          <cell r="D389">
            <v>2420000</v>
          </cell>
          <cell r="E389">
            <v>2420000</v>
          </cell>
        </row>
        <row r="393">
          <cell r="D393">
            <v>1906185.999998</v>
          </cell>
          <cell r="E393">
            <v>500000</v>
          </cell>
        </row>
        <row r="397">
          <cell r="D397">
            <v>1000000</v>
          </cell>
          <cell r="E397">
            <v>1000000</v>
          </cell>
        </row>
        <row r="402">
          <cell r="D402">
            <v>5000000</v>
          </cell>
          <cell r="E402">
            <v>5000000</v>
          </cell>
        </row>
        <row r="403">
          <cell r="D403">
            <v>24528476</v>
          </cell>
          <cell r="E403">
            <v>42895000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1106A-DAA4-47C6-9046-6938090598E6}">
  <sheetPr>
    <pageSetUpPr fitToPage="1"/>
  </sheetPr>
  <dimension ref="A1:P41"/>
  <sheetViews>
    <sheetView tabSelected="1" workbookViewId="0">
      <pane ySplit="6" topLeftCell="A7" activePane="bottomLeft" state="frozen"/>
      <selection pane="bottomLeft" activeCell="E6" sqref="E6"/>
    </sheetView>
  </sheetViews>
  <sheetFormatPr defaultRowHeight="16.5" x14ac:dyDescent="0.3"/>
  <cols>
    <col min="1" max="1" width="7.125" customWidth="1"/>
    <col min="3" max="3" width="11.5" customWidth="1"/>
    <col min="4" max="5" width="10.625" bestFit="1" customWidth="1"/>
    <col min="6" max="6" width="10" bestFit="1" customWidth="1"/>
    <col min="9" max="9" width="8" customWidth="1"/>
    <col min="11" max="11" width="10.25" customWidth="1"/>
    <col min="12" max="13" width="11.75" customWidth="1"/>
    <col min="14" max="14" width="10.25" bestFit="1" customWidth="1"/>
  </cols>
  <sheetData>
    <row r="1" spans="1:16" ht="20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ht="17.25" thickBot="1" x14ac:dyDescent="0.2">
      <c r="A2" s="2" t="s">
        <v>1</v>
      </c>
      <c r="B2" s="2"/>
      <c r="C2" s="3"/>
      <c r="D2" s="3" t="s">
        <v>1</v>
      </c>
      <c r="E2" s="3" t="s">
        <v>1</v>
      </c>
      <c r="F2" s="3"/>
      <c r="G2" s="3"/>
      <c r="H2" s="3"/>
      <c r="I2" s="4"/>
      <c r="J2" s="4"/>
      <c r="K2" s="4"/>
      <c r="L2" s="5"/>
      <c r="M2" s="5"/>
      <c r="N2" s="6" t="s">
        <v>2</v>
      </c>
      <c r="O2" s="6"/>
    </row>
    <row r="3" spans="1:16" x14ac:dyDescent="0.3">
      <c r="A3" s="7" t="s">
        <v>3</v>
      </c>
      <c r="B3" s="8"/>
      <c r="C3" s="8"/>
      <c r="D3" s="8"/>
      <c r="E3" s="8"/>
      <c r="F3" s="8"/>
      <c r="G3" s="8"/>
      <c r="H3" s="8"/>
      <c r="I3" s="7" t="s">
        <v>4</v>
      </c>
      <c r="J3" s="8"/>
      <c r="K3" s="8"/>
      <c r="L3" s="8"/>
      <c r="M3" s="8"/>
      <c r="N3" s="8"/>
      <c r="O3" s="8"/>
      <c r="P3" s="9"/>
    </row>
    <row r="4" spans="1:16" x14ac:dyDescent="0.15">
      <c r="A4" s="10" t="s">
        <v>5</v>
      </c>
      <c r="B4" s="11" t="s">
        <v>6</v>
      </c>
      <c r="C4" s="11" t="s">
        <v>7</v>
      </c>
      <c r="D4" s="12" t="s">
        <v>8</v>
      </c>
      <c r="E4" s="12" t="s">
        <v>9</v>
      </c>
      <c r="F4" s="13" t="s">
        <v>10</v>
      </c>
      <c r="G4" s="14"/>
      <c r="H4" s="13" t="s">
        <v>11</v>
      </c>
      <c r="I4" s="15" t="s">
        <v>5</v>
      </c>
      <c r="J4" s="11" t="s">
        <v>6</v>
      </c>
      <c r="K4" s="11" t="s">
        <v>7</v>
      </c>
      <c r="L4" s="12" t="s">
        <v>8</v>
      </c>
      <c r="M4" s="12" t="s">
        <v>9</v>
      </c>
      <c r="N4" s="11" t="s">
        <v>10</v>
      </c>
      <c r="O4" s="16"/>
      <c r="P4" s="17" t="s">
        <v>11</v>
      </c>
    </row>
    <row r="5" spans="1:16" ht="17.25" thickBot="1" x14ac:dyDescent="0.35">
      <c r="A5" s="18"/>
      <c r="B5" s="19"/>
      <c r="C5" s="19"/>
      <c r="D5" s="20" t="s">
        <v>12</v>
      </c>
      <c r="E5" s="20" t="s">
        <v>13</v>
      </c>
      <c r="F5" s="21" t="s">
        <v>14</v>
      </c>
      <c r="G5" s="22" t="s">
        <v>15</v>
      </c>
      <c r="H5" s="23"/>
      <c r="I5" s="24"/>
      <c r="J5" s="25"/>
      <c r="K5" s="25"/>
      <c r="L5" s="20" t="s">
        <v>12</v>
      </c>
      <c r="M5" s="20" t="s">
        <v>13</v>
      </c>
      <c r="N5" s="26" t="s">
        <v>14</v>
      </c>
      <c r="O5" s="27" t="s">
        <v>15</v>
      </c>
      <c r="P5" s="28"/>
    </row>
    <row r="6" spans="1:16" x14ac:dyDescent="0.3">
      <c r="A6" s="29" t="s">
        <v>16</v>
      </c>
      <c r="B6" s="30"/>
      <c r="C6" s="30"/>
      <c r="D6" s="31">
        <f>D7+D11+D14+D18+D20+D23</f>
        <v>3323509650</v>
      </c>
      <c r="E6" s="31">
        <f>E7+E11+E14+E18+E20+E23</f>
        <v>3001343031</v>
      </c>
      <c r="F6" s="32">
        <f>E6-D6</f>
        <v>-322166619</v>
      </c>
      <c r="G6" s="33">
        <f>F6/D6</f>
        <v>-9.693566528383632E-2</v>
      </c>
      <c r="H6" s="34"/>
      <c r="I6" s="35" t="s">
        <v>16</v>
      </c>
      <c r="J6" s="36"/>
      <c r="K6" s="36"/>
      <c r="L6" s="37">
        <f>L7+L24+L28+L37+L39</f>
        <v>3323509649.9981737</v>
      </c>
      <c r="M6" s="37">
        <f>M7+M24+M28+M37+M39</f>
        <v>3001343030.9155903</v>
      </c>
      <c r="N6" s="38">
        <f>M6-L6</f>
        <v>-322166619.08258343</v>
      </c>
      <c r="O6" s="39">
        <f>N6/L6</f>
        <v>-9.6935665308737845E-2</v>
      </c>
      <c r="P6" s="40"/>
    </row>
    <row r="7" spans="1:16" x14ac:dyDescent="0.3">
      <c r="A7" s="41" t="s">
        <v>17</v>
      </c>
      <c r="B7" s="42" t="s">
        <v>18</v>
      </c>
      <c r="C7" s="43"/>
      <c r="D7" s="44">
        <f>SUM(D8:D10)</f>
        <v>1441009970</v>
      </c>
      <c r="E7" s="44">
        <f>SUM(E8:E10)</f>
        <v>1281676050</v>
      </c>
      <c r="F7" s="45">
        <f t="shared" ref="F7:F25" si="0">E7-D7</f>
        <v>-159333920</v>
      </c>
      <c r="G7" s="46">
        <f t="shared" ref="G7:G26" si="1">F7/D7</f>
        <v>-0.1105710045850689</v>
      </c>
      <c r="H7" s="47"/>
      <c r="I7" s="48" t="s">
        <v>19</v>
      </c>
      <c r="J7" s="42" t="s">
        <v>18</v>
      </c>
      <c r="K7" s="43"/>
      <c r="L7" s="49">
        <f>L8+L14+L17</f>
        <v>1234752469.9998355</v>
      </c>
      <c r="M7" s="49">
        <f>M8+M14+M17</f>
        <v>1323752759.99999</v>
      </c>
      <c r="N7" s="38">
        <f t="shared" ref="N7:N27" si="2">M7-L7</f>
        <v>89000290.000154495</v>
      </c>
      <c r="O7" s="39">
        <f t="shared" ref="O7:O41" si="3">N7/L7</f>
        <v>7.2079458970563032E-2</v>
      </c>
      <c r="P7" s="50"/>
    </row>
    <row r="8" spans="1:16" x14ac:dyDescent="0.3">
      <c r="A8" s="51"/>
      <c r="B8" s="52" t="s">
        <v>17</v>
      </c>
      <c r="C8" s="53" t="s">
        <v>20</v>
      </c>
      <c r="D8" s="54">
        <f>'[1]3. 세입명세서'!D9</f>
        <v>849288060</v>
      </c>
      <c r="E8" s="54">
        <f>'[1]3. 세입명세서'!E9</f>
        <v>763616540</v>
      </c>
      <c r="F8" s="45">
        <f t="shared" si="0"/>
        <v>-85671520</v>
      </c>
      <c r="G8" s="46">
        <f t="shared" si="1"/>
        <v>-0.1008745136485258</v>
      </c>
      <c r="H8" s="47"/>
      <c r="I8" s="55"/>
      <c r="J8" s="56" t="s">
        <v>21</v>
      </c>
      <c r="K8" s="57" t="s">
        <v>18</v>
      </c>
      <c r="L8" s="49">
        <f>SUM(L9:L13)</f>
        <v>1029351386</v>
      </c>
      <c r="M8" s="49">
        <f>SUM(M9:M13)</f>
        <v>1107649770</v>
      </c>
      <c r="N8" s="38">
        <f t="shared" si="2"/>
        <v>78298384</v>
      </c>
      <c r="O8" s="39">
        <f t="shared" si="3"/>
        <v>7.6065748844292125E-2</v>
      </c>
      <c r="P8" s="50"/>
    </row>
    <row r="9" spans="1:16" x14ac:dyDescent="0.3">
      <c r="A9" s="51"/>
      <c r="B9" s="58"/>
      <c r="C9" s="53" t="s">
        <v>22</v>
      </c>
      <c r="D9" s="45">
        <f>'[1]3. 세입명세서'!D14</f>
        <v>419577910</v>
      </c>
      <c r="E9" s="45">
        <f>'[1]3. 세입명세서'!E14</f>
        <v>340325110</v>
      </c>
      <c r="F9" s="45">
        <f t="shared" si="0"/>
        <v>-79252800</v>
      </c>
      <c r="G9" s="46">
        <f t="shared" si="1"/>
        <v>-0.18888696976444733</v>
      </c>
      <c r="H9" s="47"/>
      <c r="I9" s="55"/>
      <c r="J9" s="59"/>
      <c r="K9" s="60" t="s">
        <v>23</v>
      </c>
      <c r="L9" s="61">
        <f>'[1]4. 세출명세서'!D10</f>
        <v>676964420</v>
      </c>
      <c r="M9" s="61">
        <f>'[1]4. 세출명세서'!E10</f>
        <v>728690000</v>
      </c>
      <c r="N9" s="38">
        <f t="shared" si="2"/>
        <v>51725580</v>
      </c>
      <c r="O9" s="39">
        <f t="shared" si="3"/>
        <v>7.6408122010311857E-2</v>
      </c>
      <c r="P9" s="50"/>
    </row>
    <row r="10" spans="1:16" x14ac:dyDescent="0.3">
      <c r="A10" s="51"/>
      <c r="B10" s="30"/>
      <c r="C10" s="53" t="s">
        <v>24</v>
      </c>
      <c r="D10" s="44">
        <f>'[1]3. 세입명세서'!D18</f>
        <v>172144000</v>
      </c>
      <c r="E10" s="44">
        <f>'[1]3. 세입명세서'!E18</f>
        <v>177734400</v>
      </c>
      <c r="F10" s="45">
        <f t="shared" si="0"/>
        <v>5590400</v>
      </c>
      <c r="G10" s="46">
        <f t="shared" si="1"/>
        <v>3.2475137094525514E-2</v>
      </c>
      <c r="H10" s="47"/>
      <c r="I10" s="55"/>
      <c r="J10" s="59"/>
      <c r="K10" s="62" t="s">
        <v>25</v>
      </c>
      <c r="L10" s="63">
        <f>'[1]4. 세출명세서'!D55</f>
        <v>179629130</v>
      </c>
      <c r="M10" s="63">
        <f>'[1]4. 세출명세서'!E55</f>
        <v>192364150</v>
      </c>
      <c r="N10" s="38">
        <f t="shared" si="2"/>
        <v>12735020</v>
      </c>
      <c r="O10" s="39">
        <f t="shared" si="3"/>
        <v>7.0896184822584182E-2</v>
      </c>
      <c r="P10" s="50"/>
    </row>
    <row r="11" spans="1:16" x14ac:dyDescent="0.3">
      <c r="A11" s="41" t="s">
        <v>26</v>
      </c>
      <c r="B11" s="42" t="s">
        <v>18</v>
      </c>
      <c r="C11" s="43"/>
      <c r="D11" s="64">
        <f>SUM(D12:D13)</f>
        <v>6500000</v>
      </c>
      <c r="E11" s="64">
        <f>SUM(E12:E13)</f>
        <v>4900000</v>
      </c>
      <c r="F11" s="45">
        <f t="shared" si="0"/>
        <v>-1600000</v>
      </c>
      <c r="G11" s="46">
        <f t="shared" si="1"/>
        <v>-0.24615384615384617</v>
      </c>
      <c r="H11" s="47"/>
      <c r="I11" s="55"/>
      <c r="J11" s="59"/>
      <c r="K11" s="62" t="s">
        <v>27</v>
      </c>
      <c r="L11" s="49">
        <f>'[1]4. 세출명세서'!D165</f>
        <v>70761178</v>
      </c>
      <c r="M11" s="49">
        <f>'[1]4. 세출명세서'!E165</f>
        <v>77499340</v>
      </c>
      <c r="N11" s="38">
        <f t="shared" si="2"/>
        <v>6738162</v>
      </c>
      <c r="O11" s="39">
        <f t="shared" si="3"/>
        <v>9.522399415114316E-2</v>
      </c>
      <c r="P11" s="50"/>
    </row>
    <row r="12" spans="1:16" x14ac:dyDescent="0.3">
      <c r="A12" s="65"/>
      <c r="B12" s="66" t="s">
        <v>26</v>
      </c>
      <c r="C12" s="53" t="s">
        <v>28</v>
      </c>
      <c r="D12" s="64">
        <f>'[1]3. 세입명세서'!D22</f>
        <v>1000000</v>
      </c>
      <c r="E12" s="64">
        <f>'[1]3. 세입명세서'!E22</f>
        <v>1000000</v>
      </c>
      <c r="F12" s="45">
        <f t="shared" si="0"/>
        <v>0</v>
      </c>
      <c r="G12" s="46">
        <f t="shared" si="1"/>
        <v>0</v>
      </c>
      <c r="H12" s="47"/>
      <c r="I12" s="55"/>
      <c r="J12" s="59"/>
      <c r="K12" s="62" t="s">
        <v>29</v>
      </c>
      <c r="L12" s="49">
        <f>'[1]4. 세출명세서'!D169</f>
        <v>90436658</v>
      </c>
      <c r="M12" s="49">
        <f>'[1]4. 세출명세서'!E169</f>
        <v>94976280</v>
      </c>
      <c r="N12" s="38">
        <f t="shared" si="2"/>
        <v>4539622</v>
      </c>
      <c r="O12" s="39">
        <f t="shared" si="3"/>
        <v>5.0196702315116512E-2</v>
      </c>
      <c r="P12" s="50"/>
    </row>
    <row r="13" spans="1:16" x14ac:dyDescent="0.3">
      <c r="A13" s="65"/>
      <c r="B13" s="67"/>
      <c r="C13" s="68" t="s">
        <v>30</v>
      </c>
      <c r="D13" s="64">
        <f>'[1]3. 세입명세서'!D23</f>
        <v>5500000</v>
      </c>
      <c r="E13" s="64">
        <f>'[1]3. 세입명세서'!E23</f>
        <v>3900000</v>
      </c>
      <c r="F13" s="45">
        <f t="shared" si="0"/>
        <v>-1600000</v>
      </c>
      <c r="G13" s="46">
        <f t="shared" si="1"/>
        <v>-0.29090909090909089</v>
      </c>
      <c r="H13" s="47"/>
      <c r="I13" s="55"/>
      <c r="J13" s="59"/>
      <c r="K13" s="60" t="s">
        <v>31</v>
      </c>
      <c r="L13" s="69">
        <f>'[1]4. 세출명세서'!D173</f>
        <v>11560000</v>
      </c>
      <c r="M13" s="69">
        <f>'[1]4. 세출명세서'!E173</f>
        <v>14120000</v>
      </c>
      <c r="N13" s="38">
        <f t="shared" si="2"/>
        <v>2560000</v>
      </c>
      <c r="O13" s="39">
        <f t="shared" si="3"/>
        <v>0.22145328719723184</v>
      </c>
      <c r="P13" s="50"/>
    </row>
    <row r="14" spans="1:16" x14ac:dyDescent="0.3">
      <c r="A14" s="41" t="s">
        <v>32</v>
      </c>
      <c r="B14" s="42" t="s">
        <v>18</v>
      </c>
      <c r="C14" s="43"/>
      <c r="D14" s="44">
        <f>SUM(D15:D17)</f>
        <v>1140878000</v>
      </c>
      <c r="E14" s="44">
        <f>SUM(E15:E17)</f>
        <v>1409337000</v>
      </c>
      <c r="F14" s="45">
        <f t="shared" si="0"/>
        <v>268459000</v>
      </c>
      <c r="G14" s="46">
        <f t="shared" si="1"/>
        <v>0.23530912157128106</v>
      </c>
      <c r="H14" s="47"/>
      <c r="I14" s="55"/>
      <c r="J14" s="56" t="s">
        <v>33</v>
      </c>
      <c r="K14" s="57" t="s">
        <v>18</v>
      </c>
      <c r="L14" s="63">
        <f>SUM(L15:L16)</f>
        <v>19860000</v>
      </c>
      <c r="M14" s="63">
        <f>SUM(M15:M16)</f>
        <v>19460000</v>
      </c>
      <c r="N14" s="38">
        <f t="shared" si="2"/>
        <v>-400000</v>
      </c>
      <c r="O14" s="39">
        <f t="shared" si="3"/>
        <v>-2.014098690835851E-2</v>
      </c>
      <c r="P14" s="50"/>
    </row>
    <row r="15" spans="1:16" x14ac:dyDescent="0.3">
      <c r="A15" s="51"/>
      <c r="B15" s="66" t="s">
        <v>32</v>
      </c>
      <c r="C15" s="53" t="s">
        <v>34</v>
      </c>
      <c r="D15" s="44">
        <f>'[1]3. 세입명세서'!D25</f>
        <v>1051778000</v>
      </c>
      <c r="E15" s="44">
        <f>'[1]3. 세입명세서'!E25</f>
        <v>1313000000</v>
      </c>
      <c r="F15" s="45">
        <f t="shared" si="0"/>
        <v>261222000</v>
      </c>
      <c r="G15" s="46">
        <f t="shared" si="1"/>
        <v>0.24836229698662646</v>
      </c>
      <c r="H15" s="47"/>
      <c r="I15" s="55"/>
      <c r="J15" s="59"/>
      <c r="K15" s="62" t="s">
        <v>35</v>
      </c>
      <c r="L15" s="38">
        <f>'[1]4. 세출명세서'!D191</f>
        <v>17640000</v>
      </c>
      <c r="M15" s="38">
        <f>'[1]4. 세출명세서'!E191</f>
        <v>17640000</v>
      </c>
      <c r="N15" s="38">
        <f t="shared" si="2"/>
        <v>0</v>
      </c>
      <c r="O15" s="39">
        <f t="shared" si="3"/>
        <v>0</v>
      </c>
      <c r="P15" s="50"/>
    </row>
    <row r="16" spans="1:16" x14ac:dyDescent="0.3">
      <c r="A16" s="51"/>
      <c r="B16" s="67"/>
      <c r="C16" s="53" t="s">
        <v>36</v>
      </c>
      <c r="D16" s="44">
        <f>'[1]3. 세입명세서'!D31</f>
        <v>89100000</v>
      </c>
      <c r="E16" s="44">
        <f>'[1]3. 세입명세서'!E31</f>
        <v>96337000</v>
      </c>
      <c r="F16" s="45">
        <f t="shared" si="0"/>
        <v>7237000</v>
      </c>
      <c r="G16" s="46">
        <f t="shared" si="1"/>
        <v>8.1223344556677887E-2</v>
      </c>
      <c r="H16" s="47"/>
      <c r="I16" s="55"/>
      <c r="J16" s="70"/>
      <c r="K16" s="62" t="s">
        <v>37</v>
      </c>
      <c r="L16" s="49">
        <f>'[1]4. 세출명세서'!D196</f>
        <v>2220000</v>
      </c>
      <c r="M16" s="49">
        <f>'[1]4. 세출명세서'!E196</f>
        <v>1820000</v>
      </c>
      <c r="N16" s="38">
        <f t="shared" si="2"/>
        <v>-400000</v>
      </c>
      <c r="O16" s="39">
        <f t="shared" si="3"/>
        <v>-0.18018018018018017</v>
      </c>
      <c r="P16" s="50"/>
    </row>
    <row r="17" spans="1:16" x14ac:dyDescent="0.3">
      <c r="A17" s="71"/>
      <c r="B17" s="72"/>
      <c r="C17" s="68"/>
      <c r="D17" s="44">
        <v>0</v>
      </c>
      <c r="E17" s="44"/>
      <c r="F17" s="45"/>
      <c r="G17" s="46"/>
      <c r="H17" s="47"/>
      <c r="I17" s="55"/>
      <c r="J17" s="56" t="s">
        <v>38</v>
      </c>
      <c r="K17" s="57" t="s">
        <v>18</v>
      </c>
      <c r="L17" s="49">
        <f>SUM(L18:L23)</f>
        <v>185541083.99983561</v>
      </c>
      <c r="M17" s="49">
        <f>SUM(M18:M23)</f>
        <v>196642989.99998999</v>
      </c>
      <c r="N17" s="38">
        <f t="shared" si="2"/>
        <v>11101906.000154376</v>
      </c>
      <c r="O17" s="39">
        <f t="shared" si="3"/>
        <v>5.9835297718559263E-2</v>
      </c>
      <c r="P17" s="50"/>
    </row>
    <row r="18" spans="1:16" x14ac:dyDescent="0.3">
      <c r="A18" s="41" t="s">
        <v>39</v>
      </c>
      <c r="B18" s="42" t="s">
        <v>18</v>
      </c>
      <c r="C18" s="43"/>
      <c r="D18" s="44">
        <f>D19</f>
        <v>73800000</v>
      </c>
      <c r="E18" s="44">
        <f>SUM(E19)</f>
        <v>74000000</v>
      </c>
      <c r="F18" s="45">
        <f t="shared" si="0"/>
        <v>200000</v>
      </c>
      <c r="G18" s="46">
        <f t="shared" si="1"/>
        <v>2.7100271002710027E-3</v>
      </c>
      <c r="H18" s="47"/>
      <c r="I18" s="55"/>
      <c r="J18" s="59"/>
      <c r="K18" s="62" t="s">
        <v>40</v>
      </c>
      <c r="L18" s="38">
        <f>'[1]4. 세출명세서'!D203</f>
        <v>1787500</v>
      </c>
      <c r="M18" s="38">
        <f>'[1]4. 세출명세서'!E203</f>
        <v>2000000</v>
      </c>
      <c r="N18" s="38">
        <f t="shared" si="2"/>
        <v>212500</v>
      </c>
      <c r="O18" s="39">
        <f t="shared" si="3"/>
        <v>0.11888111888111888</v>
      </c>
      <c r="P18" s="50"/>
    </row>
    <row r="19" spans="1:16" x14ac:dyDescent="0.3">
      <c r="A19" s="73"/>
      <c r="B19" s="53" t="s">
        <v>39</v>
      </c>
      <c r="C19" s="53" t="s">
        <v>41</v>
      </c>
      <c r="D19" s="44">
        <f>'[1]3. 세입명세서'!D35</f>
        <v>73800000</v>
      </c>
      <c r="E19" s="44">
        <f>'[1]3. 세입명세서'!E35</f>
        <v>74000000</v>
      </c>
      <c r="F19" s="45">
        <f t="shared" si="0"/>
        <v>200000</v>
      </c>
      <c r="G19" s="46">
        <f t="shared" si="1"/>
        <v>2.7100271002710027E-3</v>
      </c>
      <c r="H19" s="47"/>
      <c r="I19" s="55"/>
      <c r="J19" s="59"/>
      <c r="K19" s="62" t="s">
        <v>42</v>
      </c>
      <c r="L19" s="38">
        <f>'[1]4. 세출명세서'!D205</f>
        <v>60853761</v>
      </c>
      <c r="M19" s="38">
        <f>'[1]4. 세출명세서'!E205</f>
        <v>58036110</v>
      </c>
      <c r="N19" s="38">
        <f t="shared" si="2"/>
        <v>-2817651</v>
      </c>
      <c r="O19" s="39">
        <f t="shared" si="3"/>
        <v>-4.6302002599313462E-2</v>
      </c>
      <c r="P19" s="50"/>
    </row>
    <row r="20" spans="1:16" x14ac:dyDescent="0.3">
      <c r="A20" s="41" t="s">
        <v>43</v>
      </c>
      <c r="B20" s="42" t="s">
        <v>18</v>
      </c>
      <c r="C20" s="43"/>
      <c r="D20" s="44">
        <f>SUM(D21:D22)</f>
        <v>11592000</v>
      </c>
      <c r="E20" s="44">
        <f>E21+E22</f>
        <v>9710000</v>
      </c>
      <c r="F20" s="45">
        <f t="shared" si="0"/>
        <v>-1882000</v>
      </c>
      <c r="G20" s="46">
        <f t="shared" si="1"/>
        <v>-0.16235334713595584</v>
      </c>
      <c r="H20" s="47"/>
      <c r="I20" s="55"/>
      <c r="J20" s="59"/>
      <c r="K20" s="62" t="s">
        <v>44</v>
      </c>
      <c r="L20" s="38">
        <f>'[1]4. 세출명세서'!D233</f>
        <v>82873549.999919996</v>
      </c>
      <c r="M20" s="38">
        <f>'[1]4. 세출명세서'!E233</f>
        <v>86486729.999990001</v>
      </c>
      <c r="N20" s="38">
        <f t="shared" si="2"/>
        <v>3613180.0000700057</v>
      </c>
      <c r="O20" s="39">
        <f t="shared" si="3"/>
        <v>4.3598711531887963E-2</v>
      </c>
      <c r="P20" s="50"/>
    </row>
    <row r="21" spans="1:16" x14ac:dyDescent="0.3">
      <c r="A21" s="51"/>
      <c r="B21" s="66" t="s">
        <v>43</v>
      </c>
      <c r="C21" s="53" t="s">
        <v>45</v>
      </c>
      <c r="D21" s="64">
        <f>'[1]3. 세입명세서'!D38</f>
        <v>11142000</v>
      </c>
      <c r="E21" s="64">
        <f>'[1]3. 세입명세서'!E38</f>
        <v>9260000</v>
      </c>
      <c r="F21" s="45">
        <f t="shared" si="0"/>
        <v>-1882000</v>
      </c>
      <c r="G21" s="46">
        <f t="shared" si="1"/>
        <v>-0.16891042900735953</v>
      </c>
      <c r="H21" s="47"/>
      <c r="I21" s="55"/>
      <c r="J21" s="59"/>
      <c r="K21" s="62" t="s">
        <v>46</v>
      </c>
      <c r="L21" s="38">
        <f>'[1]4. 세출명세서'!D241</f>
        <v>29528342.999920003</v>
      </c>
      <c r="M21" s="38">
        <f>'[1]4. 세출명세서'!E241</f>
        <v>31543220</v>
      </c>
      <c r="N21" s="38">
        <f t="shared" si="2"/>
        <v>2014877.0000799969</v>
      </c>
      <c r="O21" s="39">
        <f t="shared" si="3"/>
        <v>6.8235356114816723E-2</v>
      </c>
      <c r="P21" s="50"/>
    </row>
    <row r="22" spans="1:16" x14ac:dyDescent="0.3">
      <c r="A22" s="73"/>
      <c r="B22" s="72"/>
      <c r="C22" s="53" t="s">
        <v>47</v>
      </c>
      <c r="D22" s="64">
        <f>'[1]3. 세입명세서'!D45</f>
        <v>450000</v>
      </c>
      <c r="E22" s="64">
        <f>'[1]3. 세입명세서'!E45</f>
        <v>450000</v>
      </c>
      <c r="F22" s="45">
        <f t="shared" si="0"/>
        <v>0</v>
      </c>
      <c r="G22" s="46">
        <f t="shared" si="1"/>
        <v>0</v>
      </c>
      <c r="H22" s="47"/>
      <c r="I22" s="55"/>
      <c r="J22" s="59"/>
      <c r="K22" s="62" t="s">
        <v>48</v>
      </c>
      <c r="L22" s="38">
        <f>'[1]4. 세출명세서'!D270</f>
        <v>6916929.9999956004</v>
      </c>
      <c r="M22" s="38">
        <f>'[1]4. 세출명세서'!E270</f>
        <v>6916930</v>
      </c>
      <c r="N22" s="38">
        <f t="shared" si="2"/>
        <v>4.3995678424835205E-6</v>
      </c>
      <c r="O22" s="39">
        <f t="shared" si="3"/>
        <v>6.3605788152927949E-13</v>
      </c>
      <c r="P22" s="50"/>
    </row>
    <row r="23" spans="1:16" x14ac:dyDescent="0.3">
      <c r="A23" s="74" t="s">
        <v>49</v>
      </c>
      <c r="B23" s="42" t="s">
        <v>18</v>
      </c>
      <c r="C23" s="43"/>
      <c r="D23" s="64">
        <f>SUM(D24:D26)</f>
        <v>649729680</v>
      </c>
      <c r="E23" s="64">
        <f>SUM(E24:E26)</f>
        <v>221719981</v>
      </c>
      <c r="F23" s="45">
        <f t="shared" si="0"/>
        <v>-428009699</v>
      </c>
      <c r="G23" s="46">
        <f t="shared" si="1"/>
        <v>-0.65875041909736987</v>
      </c>
      <c r="H23" s="47"/>
      <c r="I23" s="75"/>
      <c r="J23" s="59"/>
      <c r="K23" s="62" t="s">
        <v>50</v>
      </c>
      <c r="L23" s="38">
        <f>'[1]4. 세출명세서'!D275</f>
        <v>3581000</v>
      </c>
      <c r="M23" s="38">
        <f>'[1]4. 세출명세서'!E275</f>
        <v>11660000</v>
      </c>
      <c r="N23" s="38">
        <f t="shared" si="2"/>
        <v>8079000</v>
      </c>
      <c r="O23" s="39">
        <f t="shared" si="3"/>
        <v>2.256073722423904</v>
      </c>
      <c r="P23" s="50"/>
    </row>
    <row r="24" spans="1:16" x14ac:dyDescent="0.3">
      <c r="A24" s="76"/>
      <c r="B24" s="77" t="s">
        <v>49</v>
      </c>
      <c r="C24" s="53" t="s">
        <v>51</v>
      </c>
      <c r="D24" s="64">
        <f>'[1]3. 세입명세서'!D47</f>
        <v>140558547</v>
      </c>
      <c r="E24" s="64">
        <f>'[1]3. 세입명세서'!E47</f>
        <v>71563628</v>
      </c>
      <c r="F24" s="45">
        <f t="shared" si="0"/>
        <v>-68994919</v>
      </c>
      <c r="G24" s="46">
        <f t="shared" si="1"/>
        <v>-0.49086249447356622</v>
      </c>
      <c r="H24" s="47"/>
      <c r="I24" s="48" t="s">
        <v>52</v>
      </c>
      <c r="J24" s="78" t="s">
        <v>18</v>
      </c>
      <c r="K24" s="79"/>
      <c r="L24" s="49">
        <f>SUM(L25:L27)</f>
        <v>398115280</v>
      </c>
      <c r="M24" s="49">
        <f>SUM(M25:M27)</f>
        <v>53647970</v>
      </c>
      <c r="N24" s="38">
        <f t="shared" si="2"/>
        <v>-344467310</v>
      </c>
      <c r="O24" s="39">
        <f t="shared" si="3"/>
        <v>-0.86524513703668948</v>
      </c>
      <c r="P24" s="50"/>
    </row>
    <row r="25" spans="1:16" x14ac:dyDescent="0.3">
      <c r="A25" s="76"/>
      <c r="B25" s="80"/>
      <c r="C25" s="53" t="s">
        <v>53</v>
      </c>
      <c r="D25" s="81">
        <f>'[1]3. 세입명세서'!D54</f>
        <v>10180517</v>
      </c>
      <c r="E25" s="81">
        <f>'[1]3. 세입명세서'!E54</f>
        <v>14599514</v>
      </c>
      <c r="F25" s="45">
        <f t="shared" si="0"/>
        <v>4418997</v>
      </c>
      <c r="G25" s="46">
        <f t="shared" si="1"/>
        <v>0.43406410499584647</v>
      </c>
      <c r="H25" s="47"/>
      <c r="I25" s="55"/>
      <c r="J25" s="56" t="s">
        <v>54</v>
      </c>
      <c r="K25" s="62" t="s">
        <v>54</v>
      </c>
      <c r="L25" s="38">
        <f>'[1]4. 세출명세서'!D292</f>
        <v>256931270</v>
      </c>
      <c r="M25" s="38">
        <f>'[1]4. 세출명세서'!E292</f>
        <v>10000000</v>
      </c>
      <c r="N25" s="38">
        <f t="shared" si="2"/>
        <v>-246931270</v>
      </c>
      <c r="O25" s="39">
        <f t="shared" si="3"/>
        <v>-0.96107908546904397</v>
      </c>
      <c r="P25" s="50"/>
    </row>
    <row r="26" spans="1:16" x14ac:dyDescent="0.3">
      <c r="A26" s="76"/>
      <c r="B26" s="80"/>
      <c r="C26" s="66" t="s">
        <v>55</v>
      </c>
      <c r="D26" s="81">
        <f>'[1]3. 세입명세서'!D58</f>
        <v>498990616</v>
      </c>
      <c r="E26" s="81">
        <f>'[1]3. 세입명세서'!E58</f>
        <v>135556839</v>
      </c>
      <c r="F26" s="45">
        <f>E26-D26</f>
        <v>-363433777</v>
      </c>
      <c r="G26" s="46">
        <f t="shared" si="1"/>
        <v>-0.72833789924418135</v>
      </c>
      <c r="H26" s="47"/>
      <c r="I26" s="55"/>
      <c r="J26" s="59"/>
      <c r="K26" s="82" t="s">
        <v>56</v>
      </c>
      <c r="L26" s="83">
        <f>'[1]4. 세출명세서'!D297</f>
        <v>108907360</v>
      </c>
      <c r="M26" s="83">
        <f>'[1]4. 세출명세서'!E297</f>
        <v>3000000</v>
      </c>
      <c r="N26" s="38">
        <f t="shared" si="2"/>
        <v>-105907360</v>
      </c>
      <c r="O26" s="39">
        <f t="shared" si="3"/>
        <v>-0.97245365235187042</v>
      </c>
      <c r="P26" s="50"/>
    </row>
    <row r="27" spans="1:16" x14ac:dyDescent="0.15">
      <c r="A27" s="51"/>
      <c r="B27" s="84"/>
      <c r="C27" s="85"/>
      <c r="D27" s="86"/>
      <c r="E27" s="86"/>
      <c r="F27" s="87"/>
      <c r="G27" s="88"/>
      <c r="H27" s="89"/>
      <c r="I27" s="55"/>
      <c r="J27" s="59"/>
      <c r="K27" s="60" t="s">
        <v>57</v>
      </c>
      <c r="L27" s="90">
        <f>'[1]4. 세출명세서'!D299</f>
        <v>32276650</v>
      </c>
      <c r="M27" s="90">
        <f>'[1]4. 세출명세서'!E299</f>
        <v>40647970</v>
      </c>
      <c r="N27" s="83">
        <f t="shared" si="2"/>
        <v>8371320</v>
      </c>
      <c r="O27" s="39">
        <f t="shared" si="3"/>
        <v>0.25936148887818283</v>
      </c>
      <c r="P27" s="50"/>
    </row>
    <row r="28" spans="1:16" x14ac:dyDescent="0.3">
      <c r="A28" s="91"/>
      <c r="B28" s="66"/>
      <c r="C28" s="66"/>
      <c r="D28" s="92"/>
      <c r="E28" s="92"/>
      <c r="F28" s="92"/>
      <c r="G28" s="66"/>
      <c r="H28" s="93"/>
      <c r="I28" s="94" t="s">
        <v>58</v>
      </c>
      <c r="J28" s="95" t="s">
        <v>18</v>
      </c>
      <c r="K28" s="68"/>
      <c r="L28" s="81">
        <f>L29+L35</f>
        <v>1660113423.9983382</v>
      </c>
      <c r="M28" s="81">
        <f>M29+M35</f>
        <v>1575047300.9156001</v>
      </c>
      <c r="N28" s="81">
        <f>M28-L28</f>
        <v>-85066123.082738161</v>
      </c>
      <c r="O28" s="39">
        <f t="shared" si="3"/>
        <v>-5.1241151268964925E-2</v>
      </c>
      <c r="P28" s="50"/>
    </row>
    <row r="29" spans="1:16" x14ac:dyDescent="0.3">
      <c r="A29" s="41"/>
      <c r="B29" s="66"/>
      <c r="C29" s="66"/>
      <c r="D29" s="96"/>
      <c r="E29" s="96"/>
      <c r="F29" s="96"/>
      <c r="G29" s="97"/>
      <c r="H29" s="98"/>
      <c r="I29" s="99"/>
      <c r="J29" s="56" t="s">
        <v>58</v>
      </c>
      <c r="K29" s="57" t="s">
        <v>18</v>
      </c>
      <c r="L29" s="86">
        <f>SUM(L30:L34)</f>
        <v>1658207237.9983401</v>
      </c>
      <c r="M29" s="86">
        <f>SUM(M30:M34)</f>
        <v>1574547300.9156001</v>
      </c>
      <c r="N29" s="81">
        <f t="shared" ref="N29:N41" si="4">M29-L29</f>
        <v>-83659937.082740068</v>
      </c>
      <c r="O29" s="39">
        <f t="shared" si="3"/>
        <v>-5.0452039507274067E-2</v>
      </c>
      <c r="P29" s="50"/>
    </row>
    <row r="30" spans="1:16" x14ac:dyDescent="0.15">
      <c r="A30" s="100"/>
      <c r="B30" s="101"/>
      <c r="C30" s="101"/>
      <c r="D30" s="102"/>
      <c r="E30" s="102"/>
      <c r="F30" s="102"/>
      <c r="G30" s="101"/>
      <c r="H30" s="103"/>
      <c r="I30" s="99"/>
      <c r="J30" s="59"/>
      <c r="K30" s="62" t="s">
        <v>59</v>
      </c>
      <c r="L30" s="81">
        <f>'[1]4. 세출명세서'!D318</f>
        <v>684994116.99959993</v>
      </c>
      <c r="M30" s="81">
        <f>'[1]4. 세출명세서'!E318</f>
        <v>757333893.91560006</v>
      </c>
      <c r="N30" s="81">
        <f t="shared" si="4"/>
        <v>72339776.916000128</v>
      </c>
      <c r="O30" s="39">
        <f t="shared" si="3"/>
        <v>0.10560642072790587</v>
      </c>
      <c r="P30" s="50"/>
    </row>
    <row r="31" spans="1:16" x14ac:dyDescent="0.15">
      <c r="A31" s="100"/>
      <c r="B31" s="101"/>
      <c r="C31" s="101"/>
      <c r="D31" s="102"/>
      <c r="E31" s="102"/>
      <c r="F31" s="102"/>
      <c r="G31" s="101"/>
      <c r="H31" s="103"/>
      <c r="I31" s="99"/>
      <c r="J31" s="59"/>
      <c r="K31" s="62" t="s">
        <v>60</v>
      </c>
      <c r="L31" s="81">
        <f>'[1]4. 세출명세서'!D342</f>
        <v>80200000</v>
      </c>
      <c r="M31" s="81">
        <f>'[1]4. 세출명세서'!E342</f>
        <v>81600000</v>
      </c>
      <c r="N31" s="81">
        <f t="shared" si="4"/>
        <v>1400000</v>
      </c>
      <c r="O31" s="39">
        <f t="shared" si="3"/>
        <v>1.7456359102244388E-2</v>
      </c>
      <c r="P31" s="50"/>
    </row>
    <row r="32" spans="1:16" x14ac:dyDescent="0.15">
      <c r="A32" s="100"/>
      <c r="B32" s="101"/>
      <c r="C32" s="101"/>
      <c r="D32" s="102"/>
      <c r="E32" s="102"/>
      <c r="F32" s="102"/>
      <c r="G32" s="101"/>
      <c r="H32" s="103"/>
      <c r="I32" s="99"/>
      <c r="J32" s="59"/>
      <c r="K32" s="62" t="s">
        <v>61</v>
      </c>
      <c r="L32" s="81">
        <f>'[1]4. 세출명세서'!D345</f>
        <v>82453200</v>
      </c>
      <c r="M32" s="81">
        <f>'[1]4. 세출명세서'!E345</f>
        <v>54914280</v>
      </c>
      <c r="N32" s="81">
        <f t="shared" si="4"/>
        <v>-27538920</v>
      </c>
      <c r="O32" s="39">
        <f t="shared" si="3"/>
        <v>-0.3339945569122848</v>
      </c>
      <c r="P32" s="50"/>
    </row>
    <row r="33" spans="1:16" x14ac:dyDescent="0.15">
      <c r="A33" s="100" t="s">
        <v>1</v>
      </c>
      <c r="B33" s="101"/>
      <c r="C33" s="101"/>
      <c r="D33" s="102"/>
      <c r="E33" s="102"/>
      <c r="F33" s="102"/>
      <c r="G33" s="101"/>
      <c r="H33" s="103"/>
      <c r="I33" s="99"/>
      <c r="J33" s="59"/>
      <c r="K33" s="62" t="s">
        <v>62</v>
      </c>
      <c r="L33" s="81">
        <f>'[1]4. 세출명세서'!D369</f>
        <v>808139920.99874008</v>
      </c>
      <c r="M33" s="81">
        <f>'[1]4. 세출명세서'!E369</f>
        <v>678279127</v>
      </c>
      <c r="N33" s="81">
        <f t="shared" si="4"/>
        <v>-129860793.99874008</v>
      </c>
      <c r="O33" s="39">
        <f t="shared" si="3"/>
        <v>-0.16069097766912882</v>
      </c>
      <c r="P33" s="50"/>
    </row>
    <row r="34" spans="1:16" x14ac:dyDescent="0.15">
      <c r="A34" s="100"/>
      <c r="B34" s="101"/>
      <c r="C34" s="101"/>
      <c r="D34" s="102"/>
      <c r="E34" s="102"/>
      <c r="F34" s="102"/>
      <c r="G34" s="101"/>
      <c r="H34" s="103"/>
      <c r="I34" s="99"/>
      <c r="J34" s="70"/>
      <c r="K34" s="57" t="s">
        <v>63</v>
      </c>
      <c r="L34" s="81">
        <f>'[1]4. 세출명세서'!D389</f>
        <v>2420000</v>
      </c>
      <c r="M34" s="81">
        <f>'[1]4. 세출명세서'!E389</f>
        <v>2420000</v>
      </c>
      <c r="N34" s="81">
        <f t="shared" si="4"/>
        <v>0</v>
      </c>
      <c r="O34" s="39">
        <f t="shared" si="3"/>
        <v>0</v>
      </c>
      <c r="P34" s="50"/>
    </row>
    <row r="35" spans="1:16" x14ac:dyDescent="0.3">
      <c r="A35" s="104"/>
      <c r="B35" s="53"/>
      <c r="C35" s="53"/>
      <c r="D35" s="105"/>
      <c r="E35" s="105"/>
      <c r="F35" s="105"/>
      <c r="G35" s="106"/>
      <c r="H35" s="98"/>
      <c r="I35" s="99"/>
      <c r="J35" s="56" t="s">
        <v>38</v>
      </c>
      <c r="K35" s="57" t="s">
        <v>18</v>
      </c>
      <c r="L35" s="86">
        <f>L36</f>
        <v>1906185.999998</v>
      </c>
      <c r="M35" s="86">
        <f>SUM(M36)</f>
        <v>500000</v>
      </c>
      <c r="N35" s="81">
        <f t="shared" si="4"/>
        <v>-1406185.999998</v>
      </c>
      <c r="O35" s="39">
        <f t="shared" si="3"/>
        <v>-0.73769611150196013</v>
      </c>
      <c r="P35" s="50"/>
    </row>
    <row r="36" spans="1:16" x14ac:dyDescent="0.3">
      <c r="A36" s="104"/>
      <c r="B36" s="53"/>
      <c r="C36" s="53"/>
      <c r="D36" s="105"/>
      <c r="E36" s="105"/>
      <c r="F36" s="105"/>
      <c r="G36" s="106"/>
      <c r="H36" s="98"/>
      <c r="I36" s="29"/>
      <c r="J36" s="70"/>
      <c r="K36" s="107" t="s">
        <v>64</v>
      </c>
      <c r="L36" s="45">
        <f>'[1]4. 세출명세서'!D393</f>
        <v>1906185.999998</v>
      </c>
      <c r="M36" s="45">
        <f>'[1]4. 세출명세서'!E393</f>
        <v>500000</v>
      </c>
      <c r="N36" s="108">
        <f t="shared" si="4"/>
        <v>-1406185.999998</v>
      </c>
      <c r="O36" s="39">
        <f t="shared" si="3"/>
        <v>-0.73769611150196013</v>
      </c>
      <c r="P36" s="50"/>
    </row>
    <row r="37" spans="1:16" x14ac:dyDescent="0.3">
      <c r="A37" s="104"/>
      <c r="B37" s="53"/>
      <c r="C37" s="53"/>
      <c r="D37" s="105"/>
      <c r="E37" s="105"/>
      <c r="F37" s="105"/>
      <c r="G37" s="106"/>
      <c r="H37" s="98"/>
      <c r="I37" s="94" t="s">
        <v>65</v>
      </c>
      <c r="J37" s="78" t="s">
        <v>18</v>
      </c>
      <c r="K37" s="79"/>
      <c r="L37" s="86">
        <f>L38</f>
        <v>1000000</v>
      </c>
      <c r="M37" s="86">
        <f>SUM(M38)</f>
        <v>1000000</v>
      </c>
      <c r="N37" s="81">
        <f t="shared" si="4"/>
        <v>0</v>
      </c>
      <c r="O37" s="39">
        <f t="shared" si="3"/>
        <v>0</v>
      </c>
      <c r="P37" s="50"/>
    </row>
    <row r="38" spans="1:16" x14ac:dyDescent="0.15">
      <c r="A38" s="100"/>
      <c r="B38" s="101"/>
      <c r="C38" s="101"/>
      <c r="D38" s="102"/>
      <c r="E38" s="102"/>
      <c r="F38" s="102"/>
      <c r="G38" s="101"/>
      <c r="H38" s="103"/>
      <c r="I38" s="29"/>
      <c r="J38" s="67" t="s">
        <v>65</v>
      </c>
      <c r="K38" s="60" t="s">
        <v>65</v>
      </c>
      <c r="L38" s="81">
        <f>'[1]4. 세출명세서'!D397</f>
        <v>1000000</v>
      </c>
      <c r="M38" s="81">
        <f>'[1]4. 세출명세서'!E397</f>
        <v>1000000</v>
      </c>
      <c r="N38" s="81">
        <f t="shared" si="4"/>
        <v>0</v>
      </c>
      <c r="O38" s="39">
        <f t="shared" si="3"/>
        <v>0</v>
      </c>
      <c r="P38" s="50"/>
    </row>
    <row r="39" spans="1:16" x14ac:dyDescent="0.3">
      <c r="A39" s="104"/>
      <c r="B39" s="53"/>
      <c r="C39" s="53"/>
      <c r="D39" s="105"/>
      <c r="E39" s="105"/>
      <c r="F39" s="105"/>
      <c r="G39" s="106"/>
      <c r="H39" s="98"/>
      <c r="I39" s="94" t="s">
        <v>66</v>
      </c>
      <c r="J39" s="78" t="s">
        <v>18</v>
      </c>
      <c r="K39" s="79"/>
      <c r="L39" s="86">
        <f>SUM(L40:L41)</f>
        <v>29528476</v>
      </c>
      <c r="M39" s="86">
        <f>SUM(M40:M41)</f>
        <v>47895000</v>
      </c>
      <c r="N39" s="81">
        <f t="shared" si="4"/>
        <v>18366524</v>
      </c>
      <c r="O39" s="39">
        <f t="shared" si="3"/>
        <v>0.62199363082605419</v>
      </c>
      <c r="P39" s="50"/>
    </row>
    <row r="40" spans="1:16" x14ac:dyDescent="0.15">
      <c r="A40" s="109"/>
      <c r="B40" s="85"/>
      <c r="C40" s="85"/>
      <c r="D40" s="90"/>
      <c r="E40" s="90"/>
      <c r="F40" s="90"/>
      <c r="G40" s="85"/>
      <c r="H40" s="103"/>
      <c r="I40" s="99"/>
      <c r="J40" s="52" t="s">
        <v>66</v>
      </c>
      <c r="K40" s="60" t="s">
        <v>67</v>
      </c>
      <c r="L40" s="110">
        <f>'[1]4. 세출명세서'!D402</f>
        <v>5000000</v>
      </c>
      <c r="M40" s="110">
        <f>'[1]4. 세출명세서'!E402</f>
        <v>5000000</v>
      </c>
      <c r="N40" s="81">
        <f t="shared" si="4"/>
        <v>0</v>
      </c>
      <c r="O40" s="39">
        <f t="shared" si="3"/>
        <v>0</v>
      </c>
      <c r="P40" s="50"/>
    </row>
    <row r="41" spans="1:16" ht="17.25" thickBot="1" x14ac:dyDescent="0.2">
      <c r="A41" s="111"/>
      <c r="B41" s="112"/>
      <c r="C41" s="113"/>
      <c r="D41" s="114"/>
      <c r="E41" s="114"/>
      <c r="F41" s="114"/>
      <c r="G41" s="113"/>
      <c r="H41" s="115"/>
      <c r="I41" s="116"/>
      <c r="J41" s="117"/>
      <c r="K41" s="118" t="s">
        <v>68</v>
      </c>
      <c r="L41" s="119">
        <f>'[1]4. 세출명세서'!D403</f>
        <v>24528476</v>
      </c>
      <c r="M41" s="119">
        <f>'[1]4. 세출명세서'!E403</f>
        <v>42895000</v>
      </c>
      <c r="N41" s="119">
        <f t="shared" si="4"/>
        <v>18366524</v>
      </c>
      <c r="O41" s="120">
        <f t="shared" si="3"/>
        <v>0.74878374017203519</v>
      </c>
      <c r="P41" s="121"/>
    </row>
  </sheetData>
  <sheetProtection algorithmName="SHA-512" hashValue="5mtA9IKUBmogl3pTNIa84UiV71zuALH1e54CjMA+AJHRQP4y6Hn4azrIg/EvDIrUcKy4oJ+0y1/RfRcIZo9MwA==" saltValue="/Zjl83h9+zaK/ET68pf3UA==" spinCount="100000" sheet="1" objects="1" scenarios="1"/>
  <mergeCells count="39">
    <mergeCell ref="I37:I38"/>
    <mergeCell ref="J37:K37"/>
    <mergeCell ref="I39:I41"/>
    <mergeCell ref="J39:K39"/>
    <mergeCell ref="J40:J41"/>
    <mergeCell ref="B20:C20"/>
    <mergeCell ref="B23:C23"/>
    <mergeCell ref="I24:I27"/>
    <mergeCell ref="J24:K24"/>
    <mergeCell ref="J25:J27"/>
    <mergeCell ref="I28:I36"/>
    <mergeCell ref="J29:J34"/>
    <mergeCell ref="J35:J36"/>
    <mergeCell ref="B7:C7"/>
    <mergeCell ref="I7:I23"/>
    <mergeCell ref="J7:K7"/>
    <mergeCell ref="B8:B10"/>
    <mergeCell ref="J8:J13"/>
    <mergeCell ref="B11:C11"/>
    <mergeCell ref="B14:C14"/>
    <mergeCell ref="J14:J16"/>
    <mergeCell ref="J17:J23"/>
    <mergeCell ref="B18:C18"/>
    <mergeCell ref="J4:J5"/>
    <mergeCell ref="K4:K5"/>
    <mergeCell ref="N4:O4"/>
    <mergeCell ref="P4:P5"/>
    <mergeCell ref="A6:C6"/>
    <mergeCell ref="I6:K6"/>
    <mergeCell ref="A1:O1"/>
    <mergeCell ref="N2:O2"/>
    <mergeCell ref="A3:H3"/>
    <mergeCell ref="I3:P3"/>
    <mergeCell ref="A4:A5"/>
    <mergeCell ref="B4:B5"/>
    <mergeCell ref="C4:C5"/>
    <mergeCell ref="F4:G4"/>
    <mergeCell ref="H4:H5"/>
    <mergeCell ref="I4:I5"/>
  </mergeCells>
  <phoneticPr fontId="4" type="noConversion"/>
  <pageMargins left="0.23622047244094491" right="0.23622047244094491" top="0.74803149606299213" bottom="1.1811023622047245" header="0.31496062992125984" footer="0.31496062992125984"/>
  <pageSetup paperSize="9" scale="6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(공고용)</vt:lpstr>
      <vt:lpstr>'(공고용)'!Print_Area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기학 유</dc:creator>
  <cp:lastModifiedBy>기학 유</cp:lastModifiedBy>
  <dcterms:created xsi:type="dcterms:W3CDTF">2025-01-13T23:52:54Z</dcterms:created>
  <dcterms:modified xsi:type="dcterms:W3CDTF">2025-01-13T23:54:32Z</dcterms:modified>
</cp:coreProperties>
</file>