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K\Desktop\"/>
    </mc:Choice>
  </mc:AlternateContent>
  <xr:revisionPtr revIDLastSave="0" documentId="13_ncr:1_{83CC634E-BF26-4286-9194-EFCDCC101287}" xr6:coauthVersionLast="47" xr6:coauthVersionMax="47" xr10:uidLastSave="{00000000-0000-0000-0000-000000000000}"/>
  <bookViews>
    <workbookView xWindow="31590" yWindow="450" windowWidth="23010" windowHeight="14985" xr2:uid="{88763AA3-5D89-4231-BE48-6FDF6D5B2D48}"/>
  </bookViews>
  <sheets>
    <sheet name="공고용" sheetId="1" r:id="rId1"/>
  </sheets>
  <externalReferences>
    <externalReference r:id="rId2"/>
  </externalReferences>
  <definedNames>
    <definedName name="_xlnm.Print_Area" localSheetId="0">공고용!$A$1:$O$27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1" i="1" l="1"/>
  <c r="N41" i="1" s="1"/>
  <c r="O41" i="1" s="1"/>
  <c r="M40" i="1"/>
  <c r="M39" i="1" s="1"/>
  <c r="N39" i="1" s="1"/>
  <c r="O39" i="1" s="1"/>
  <c r="M38" i="1"/>
  <c r="N38" i="1" s="1"/>
  <c r="O38" i="1" s="1"/>
  <c r="M36" i="1"/>
  <c r="N36" i="1" s="1"/>
  <c r="O36" i="1" s="1"/>
  <c r="M35" i="1"/>
  <c r="N35" i="1" s="1"/>
  <c r="O35" i="1" s="1"/>
  <c r="M34" i="1"/>
  <c r="N34" i="1" s="1"/>
  <c r="O34" i="1" s="1"/>
  <c r="M33" i="1"/>
  <c r="N33" i="1" s="1"/>
  <c r="O33" i="1" s="1"/>
  <c r="N32" i="1"/>
  <c r="O32" i="1" s="1"/>
  <c r="M32" i="1"/>
  <c r="N31" i="1"/>
  <c r="O31" i="1" s="1"/>
  <c r="M31" i="1"/>
  <c r="M30" i="1"/>
  <c r="N30" i="1" s="1"/>
  <c r="O30" i="1" s="1"/>
  <c r="M27" i="1"/>
  <c r="N27" i="1" s="1"/>
  <c r="O27" i="1" s="1"/>
  <c r="M26" i="1"/>
  <c r="N26" i="1" s="1"/>
  <c r="O26" i="1" s="1"/>
  <c r="E26" i="1"/>
  <c r="F26" i="1" s="1"/>
  <c r="G26" i="1" s="1"/>
  <c r="M25" i="1"/>
  <c r="N25" i="1" s="1"/>
  <c r="O25" i="1" s="1"/>
  <c r="F25" i="1"/>
  <c r="G25" i="1" s="1"/>
  <c r="E25" i="1"/>
  <c r="M24" i="1"/>
  <c r="N24" i="1" s="1"/>
  <c r="O24" i="1" s="1"/>
  <c r="E24" i="1"/>
  <c r="F24" i="1" s="1"/>
  <c r="G24" i="1" s="1"/>
  <c r="M23" i="1"/>
  <c r="N23" i="1" s="1"/>
  <c r="O23" i="1" s="1"/>
  <c r="E23" i="1"/>
  <c r="F23" i="1" s="1"/>
  <c r="G23" i="1" s="1"/>
  <c r="M22" i="1"/>
  <c r="N22" i="1" s="1"/>
  <c r="O22" i="1" s="1"/>
  <c r="E22" i="1"/>
  <c r="F22" i="1" s="1"/>
  <c r="G22" i="1" s="1"/>
  <c r="N21" i="1"/>
  <c r="O21" i="1" s="1"/>
  <c r="M21" i="1"/>
  <c r="F21" i="1"/>
  <c r="G21" i="1" s="1"/>
  <c r="E21" i="1"/>
  <c r="E20" i="1" s="1"/>
  <c r="F20" i="1" s="1"/>
  <c r="G20" i="1" s="1"/>
  <c r="M20" i="1"/>
  <c r="N20" i="1" s="1"/>
  <c r="O20" i="1" s="1"/>
  <c r="M19" i="1"/>
  <c r="N19" i="1" s="1"/>
  <c r="O19" i="1" s="1"/>
  <c r="F19" i="1"/>
  <c r="G19" i="1" s="1"/>
  <c r="E19" i="1"/>
  <c r="E18" i="1" s="1"/>
  <c r="F18" i="1" s="1"/>
  <c r="G18" i="1" s="1"/>
  <c r="M18" i="1"/>
  <c r="E17" i="1"/>
  <c r="F17" i="1" s="1"/>
  <c r="G17" i="1" s="1"/>
  <c r="M16" i="1"/>
  <c r="N16" i="1" s="1"/>
  <c r="O16" i="1" s="1"/>
  <c r="E16" i="1"/>
  <c r="F16" i="1" s="1"/>
  <c r="G16" i="1" s="1"/>
  <c r="N15" i="1"/>
  <c r="O15" i="1" s="1"/>
  <c r="M15" i="1"/>
  <c r="F15" i="1"/>
  <c r="G15" i="1" s="1"/>
  <c r="E15" i="1"/>
  <c r="M14" i="1"/>
  <c r="N14" i="1" s="1"/>
  <c r="O14" i="1" s="1"/>
  <c r="M13" i="1"/>
  <c r="N13" i="1" s="1"/>
  <c r="O13" i="1" s="1"/>
  <c r="F13" i="1"/>
  <c r="G13" i="1" s="1"/>
  <c r="E13" i="1"/>
  <c r="M12" i="1"/>
  <c r="N12" i="1" s="1"/>
  <c r="O12" i="1" s="1"/>
  <c r="E12" i="1"/>
  <c r="F12" i="1" s="1"/>
  <c r="G12" i="1" s="1"/>
  <c r="M11" i="1"/>
  <c r="N11" i="1" s="1"/>
  <c r="O11" i="1" s="1"/>
  <c r="E11" i="1"/>
  <c r="F11" i="1" s="1"/>
  <c r="G11" i="1" s="1"/>
  <c r="M10" i="1"/>
  <c r="N10" i="1" s="1"/>
  <c r="O10" i="1" s="1"/>
  <c r="E10" i="1"/>
  <c r="F10" i="1" s="1"/>
  <c r="G10" i="1" s="1"/>
  <c r="N9" i="1"/>
  <c r="O9" i="1" s="1"/>
  <c r="M9" i="1"/>
  <c r="E9" i="1"/>
  <c r="F9" i="1" s="1"/>
  <c r="G9" i="1" s="1"/>
  <c r="M8" i="1"/>
  <c r="E8" i="1"/>
  <c r="F8" i="1" s="1"/>
  <c r="G8" i="1" s="1"/>
  <c r="E7" i="1" l="1"/>
  <c r="E14" i="1"/>
  <c r="F14" i="1" s="1"/>
  <c r="G14" i="1" s="1"/>
  <c r="N40" i="1"/>
  <c r="O40" i="1" s="1"/>
  <c r="M17" i="1"/>
  <c r="N17" i="1" s="1"/>
  <c r="O17" i="1" s="1"/>
  <c r="N8" i="1"/>
  <c r="O8" i="1" s="1"/>
  <c r="N18" i="1"/>
  <c r="O18" i="1" s="1"/>
  <c r="M29" i="1"/>
  <c r="M37" i="1"/>
  <c r="N37" i="1" s="1"/>
  <c r="O37" i="1" s="1"/>
  <c r="E6" i="1" l="1"/>
  <c r="F6" i="1" s="1"/>
  <c r="G6" i="1" s="1"/>
  <c r="F7" i="1"/>
  <c r="G7" i="1" s="1"/>
  <c r="M7" i="1"/>
  <c r="N7" i="1" s="1"/>
  <c r="O7" i="1" s="1"/>
  <c r="N29" i="1"/>
  <c r="O29" i="1" s="1"/>
  <c r="M28" i="1"/>
  <c r="N28" i="1" l="1"/>
  <c r="O28" i="1" s="1"/>
  <c r="M6" i="1"/>
  <c r="N6" i="1" s="1"/>
  <c r="O6" i="1" s="1"/>
</calcChain>
</file>

<file path=xl/sharedStrings.xml><?xml version="1.0" encoding="utf-8"?>
<sst xmlns="http://schemas.openxmlformats.org/spreadsheetml/2006/main" count="112" uniqueCount="70">
  <si>
    <t xml:space="preserve"> </t>
    <phoneticPr fontId="4" type="noConversion"/>
  </si>
  <si>
    <t>(단위 : 원)</t>
    <phoneticPr fontId="4" type="noConversion"/>
  </si>
  <si>
    <t>세           입</t>
  </si>
  <si>
    <t>세         출</t>
    <phoneticPr fontId="4" type="noConversion"/>
  </si>
  <si>
    <t>관</t>
  </si>
  <si>
    <t>항</t>
  </si>
  <si>
    <t>목</t>
  </si>
  <si>
    <t>2023년도</t>
  </si>
  <si>
    <t>2024년도</t>
  </si>
  <si>
    <t>증감(B-A)</t>
  </si>
  <si>
    <t>4차추경(B)</t>
  </si>
  <si>
    <t>예산(B)</t>
  </si>
  <si>
    <t>금액(B-A)</t>
  </si>
  <si>
    <t>비율(%)</t>
  </si>
  <si>
    <t>총계</t>
  </si>
  <si>
    <t>보조금</t>
  </si>
  <si>
    <t>소계</t>
  </si>
  <si>
    <t>사무비</t>
  </si>
  <si>
    <t>시도보조금</t>
  </si>
  <si>
    <t>인건비</t>
  </si>
  <si>
    <t>시군구보조금</t>
  </si>
  <si>
    <t>급여</t>
  </si>
  <si>
    <t>기타보조금</t>
  </si>
  <si>
    <t>제수당</t>
  </si>
  <si>
    <t>후원금</t>
  </si>
  <si>
    <t>퇴직금및퇴직적립금</t>
  </si>
  <si>
    <t>지정후원금</t>
  </si>
  <si>
    <t>사회보험부담비용</t>
  </si>
  <si>
    <t>비지정후원금</t>
  </si>
  <si>
    <t>기타후생경비</t>
  </si>
  <si>
    <t>사업수입</t>
  </si>
  <si>
    <t>업무추진비</t>
  </si>
  <si>
    <t>직재사업</t>
  </si>
  <si>
    <t>기관운영비</t>
  </si>
  <si>
    <t>식당사업</t>
  </si>
  <si>
    <t>회의비</t>
  </si>
  <si>
    <t>직업재활사업수입</t>
    <phoneticPr fontId="4" type="noConversion"/>
  </si>
  <si>
    <t>운영비</t>
  </si>
  <si>
    <t>전입금</t>
  </si>
  <si>
    <t>여비</t>
  </si>
  <si>
    <t>법인전입금</t>
  </si>
  <si>
    <t>수용비및수수료</t>
  </si>
  <si>
    <t>잡수입</t>
  </si>
  <si>
    <t>공공요금</t>
  </si>
  <si>
    <t>기타잡수입</t>
  </si>
  <si>
    <t>제세공과금</t>
  </si>
  <si>
    <t>기타예금이자수입</t>
  </si>
  <si>
    <t>차량비</t>
  </si>
  <si>
    <t>이월금</t>
  </si>
  <si>
    <t>기타운영비</t>
  </si>
  <si>
    <t>전년도이월금</t>
  </si>
  <si>
    <t>재산조성비</t>
  </si>
  <si>
    <t>전년도이월금(후원금)</t>
  </si>
  <si>
    <t>시설비</t>
  </si>
  <si>
    <t>이월사업비</t>
    <phoneticPr fontId="4" type="noConversion"/>
  </si>
  <si>
    <t>자산취득비</t>
  </si>
  <si>
    <t>시설장비유지비</t>
  </si>
  <si>
    <t>사업비</t>
  </si>
  <si>
    <t>판매사업비</t>
    <phoneticPr fontId="4" type="noConversion"/>
  </si>
  <si>
    <t>식당사업비</t>
  </si>
  <si>
    <t>직업재활사업비</t>
  </si>
  <si>
    <t>근로인인건비사업비</t>
  </si>
  <si>
    <t>의료서비스지원사업비</t>
  </si>
  <si>
    <t>피복비</t>
  </si>
  <si>
    <t>잡지출</t>
  </si>
  <si>
    <t>예비비및기타</t>
  </si>
  <si>
    <t>예비비</t>
  </si>
  <si>
    <t>반환금</t>
  </si>
  <si>
    <t>2024년도 예산 세입.세출 명세서</t>
    <phoneticPr fontId="5" type="noConversion"/>
  </si>
  <si>
    <t>산출근거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</si>
</sst>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);[Red]\(#,##0\)"/>
  </numFmts>
  <fonts count="9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돋움"/>
      <family val="3"/>
      <charset val="129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</font>
    <font>
      <sz val="9"/>
      <name val="돋움"/>
      <family val="3"/>
      <charset val="129"/>
    </font>
    <font>
      <sz val="8"/>
      <name val="돋움"/>
      <family val="3"/>
      <charset val="129"/>
    </font>
    <font>
      <sz val="8"/>
      <color theme="1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124">
    <xf numFmtId="0" fontId="0" fillId="0" borderId="0" xfId="0">
      <alignment vertical="center"/>
    </xf>
    <xf numFmtId="0" fontId="3" fillId="0" borderId="0" xfId="3" applyFont="1" applyAlignment="1">
      <alignment horizontal="center"/>
    </xf>
    <xf numFmtId="0" fontId="6" fillId="0" borderId="1" xfId="3" applyFont="1" applyBorder="1"/>
    <xf numFmtId="0" fontId="2" fillId="0" borderId="1" xfId="3" applyBorder="1"/>
    <xf numFmtId="0" fontId="7" fillId="0" borderId="2" xfId="3" applyFont="1" applyBorder="1" applyAlignment="1">
      <alignment horizontal="center" vertical="center"/>
    </xf>
    <xf numFmtId="0" fontId="7" fillId="0" borderId="3" xfId="3" applyFont="1" applyBorder="1" applyAlignment="1">
      <alignment horizontal="center" vertical="center"/>
    </xf>
    <xf numFmtId="0" fontId="7" fillId="0" borderId="4" xfId="3" applyFont="1" applyBorder="1" applyAlignment="1">
      <alignment horizontal="center" vertical="center"/>
    </xf>
    <xf numFmtId="0" fontId="7" fillId="0" borderId="5" xfId="3" applyFont="1" applyBorder="1" applyAlignment="1">
      <alignment horizontal="center" vertical="center"/>
    </xf>
    <xf numFmtId="0" fontId="7" fillId="0" borderId="6" xfId="3" applyFont="1" applyBorder="1" applyAlignment="1">
      <alignment horizontal="center" vertical="center"/>
    </xf>
    <xf numFmtId="176" fontId="7" fillId="0" borderId="7" xfId="3" applyNumberFormat="1" applyFont="1" applyBorder="1" applyAlignment="1">
      <alignment horizontal="center" wrapText="1"/>
    </xf>
    <xf numFmtId="176" fontId="8" fillId="0" borderId="7" xfId="3" applyNumberFormat="1" applyFont="1" applyBorder="1" applyAlignment="1">
      <alignment horizontal="center" wrapText="1"/>
    </xf>
    <xf numFmtId="0" fontId="7" fillId="0" borderId="8" xfId="3" applyFont="1" applyBorder="1" applyAlignment="1">
      <alignment horizontal="center" vertical="center"/>
    </xf>
    <xf numFmtId="0" fontId="7" fillId="0" borderId="9" xfId="3" applyFont="1" applyBorder="1" applyAlignment="1">
      <alignment horizontal="center" vertical="center"/>
    </xf>
    <xf numFmtId="0" fontId="7" fillId="0" borderId="7" xfId="3" applyFont="1" applyBorder="1" applyAlignment="1">
      <alignment horizontal="center" vertical="center"/>
    </xf>
    <xf numFmtId="0" fontId="7" fillId="0" borderId="10" xfId="3" applyFont="1" applyBorder="1" applyAlignment="1">
      <alignment horizontal="center" vertical="center"/>
    </xf>
    <xf numFmtId="0" fontId="7" fillId="0" borderId="11" xfId="3" applyFont="1" applyBorder="1" applyAlignment="1">
      <alignment horizontal="center" vertical="center"/>
    </xf>
    <xf numFmtId="0" fontId="7" fillId="0" borderId="12" xfId="3" applyFont="1" applyBorder="1" applyAlignment="1">
      <alignment horizontal="center" vertical="center"/>
    </xf>
    <xf numFmtId="176" fontId="8" fillId="0" borderId="13" xfId="3" applyNumberFormat="1" applyFont="1" applyBorder="1" applyAlignment="1">
      <alignment horizontal="center" vertical="top" wrapText="1"/>
    </xf>
    <xf numFmtId="0" fontId="7" fillId="0" borderId="7" xfId="3" applyFont="1" applyBorder="1" applyAlignment="1">
      <alignment horizontal="center" vertical="center"/>
    </xf>
    <xf numFmtId="0" fontId="7" fillId="0" borderId="8" xfId="3" applyFont="1" applyBorder="1" applyAlignment="1">
      <alignment horizontal="center" vertical="center"/>
    </xf>
    <xf numFmtId="0" fontId="7" fillId="0" borderId="12" xfId="3" applyFont="1" applyBorder="1" applyAlignment="1">
      <alignment horizontal="center" vertical="center"/>
    </xf>
    <xf numFmtId="0" fontId="7" fillId="0" borderId="14" xfId="3" applyFont="1" applyBorder="1" applyAlignment="1">
      <alignment horizontal="center" vertical="center"/>
    </xf>
    <xf numFmtId="0" fontId="7" fillId="0" borderId="15" xfId="3" applyFont="1" applyBorder="1" applyAlignment="1">
      <alignment horizontal="center" vertical="center" shrinkToFit="1"/>
    </xf>
    <xf numFmtId="0" fontId="7" fillId="0" borderId="16" xfId="3" applyFont="1" applyBorder="1" applyAlignment="1">
      <alignment horizontal="center" vertical="center" shrinkToFit="1"/>
    </xf>
    <xf numFmtId="176" fontId="7" fillId="0" borderId="17" xfId="4" applyNumberFormat="1" applyFont="1" applyFill="1" applyBorder="1" applyAlignment="1">
      <alignment horizontal="right" vertical="center" shrinkToFit="1"/>
    </xf>
    <xf numFmtId="176" fontId="7" fillId="0" borderId="18" xfId="4" applyNumberFormat="1" applyFont="1" applyFill="1" applyBorder="1" applyAlignment="1">
      <alignment horizontal="right" vertical="center" shrinkToFit="1"/>
    </xf>
    <xf numFmtId="10" fontId="7" fillId="0" borderId="18" xfId="2" applyNumberFormat="1" applyFont="1" applyFill="1" applyBorder="1" applyAlignment="1">
      <alignment horizontal="right" vertical="center" shrinkToFit="1"/>
    </xf>
    <xf numFmtId="0" fontId="7" fillId="0" borderId="19" xfId="3" applyFont="1" applyBorder="1" applyAlignment="1">
      <alignment horizontal="center" vertical="center" shrinkToFit="1"/>
    </xf>
    <xf numFmtId="0" fontId="7" fillId="0" borderId="17" xfId="3" applyFont="1" applyBorder="1" applyAlignment="1">
      <alignment horizontal="center" vertical="center" shrinkToFit="1"/>
    </xf>
    <xf numFmtId="176" fontId="7" fillId="0" borderId="17" xfId="4" applyNumberFormat="1" applyFont="1" applyFill="1" applyBorder="1" applyAlignment="1">
      <alignment vertical="center" shrinkToFit="1"/>
    </xf>
    <xf numFmtId="176" fontId="7" fillId="0" borderId="16" xfId="3" applyNumberFormat="1" applyFont="1" applyBorder="1" applyAlignment="1">
      <alignment vertical="center" shrinkToFit="1"/>
    </xf>
    <xf numFmtId="10" fontId="7" fillId="0" borderId="20" xfId="2" applyNumberFormat="1" applyFont="1" applyFill="1" applyBorder="1" applyAlignment="1">
      <alignment horizontal="right" vertical="center" shrinkToFit="1"/>
    </xf>
    <xf numFmtId="0" fontId="7" fillId="0" borderId="21" xfId="3" applyFont="1" applyBorder="1" applyAlignment="1">
      <alignment horizontal="center" vertical="center" shrinkToFit="1"/>
    </xf>
    <xf numFmtId="0" fontId="7" fillId="0" borderId="22" xfId="3" applyFont="1" applyBorder="1" applyAlignment="1">
      <alignment horizontal="center" vertical="center" shrinkToFit="1"/>
    </xf>
    <xf numFmtId="0" fontId="7" fillId="0" borderId="23" xfId="3" applyFont="1" applyBorder="1" applyAlignment="1">
      <alignment horizontal="center" vertical="center" shrinkToFit="1"/>
    </xf>
    <xf numFmtId="176" fontId="7" fillId="0" borderId="16" xfId="4" applyNumberFormat="1" applyFont="1" applyFill="1" applyBorder="1" applyAlignment="1">
      <alignment horizontal="right" vertical="center" shrinkToFit="1"/>
    </xf>
    <xf numFmtId="176" fontId="7" fillId="0" borderId="6" xfId="4" applyNumberFormat="1" applyFont="1" applyFill="1" applyBorder="1" applyAlignment="1">
      <alignment horizontal="right" vertical="center" shrinkToFit="1"/>
    </xf>
    <xf numFmtId="10" fontId="7" fillId="0" borderId="6" xfId="2" applyNumberFormat="1" applyFont="1" applyFill="1" applyBorder="1" applyAlignment="1">
      <alignment horizontal="right" vertical="center" shrinkToFit="1"/>
    </xf>
    <xf numFmtId="176" fontId="7" fillId="0" borderId="7" xfId="3" applyNumberFormat="1" applyFont="1" applyBorder="1" applyAlignment="1">
      <alignment horizontal="center" vertical="center" shrinkToFit="1"/>
    </xf>
    <xf numFmtId="176" fontId="7" fillId="0" borderId="16" xfId="4" applyNumberFormat="1" applyFont="1" applyFill="1" applyBorder="1" applyAlignment="1">
      <alignment vertical="center" shrinkToFit="1"/>
    </xf>
    <xf numFmtId="0" fontId="7" fillId="0" borderId="24" xfId="3" applyFont="1" applyBorder="1" applyAlignment="1">
      <alignment horizontal="center" vertical="center" shrinkToFit="1"/>
    </xf>
    <xf numFmtId="0" fontId="7" fillId="0" borderId="7" xfId="3" applyFont="1" applyBorder="1" applyAlignment="1">
      <alignment horizontal="center" vertical="center" shrinkToFit="1"/>
    </xf>
    <xf numFmtId="0" fontId="7" fillId="0" borderId="6" xfId="3" applyFont="1" applyBorder="1" applyAlignment="1">
      <alignment horizontal="center" vertical="center" shrinkToFit="1"/>
    </xf>
    <xf numFmtId="176" fontId="7" fillId="0" borderId="13" xfId="4" applyNumberFormat="1" applyFont="1" applyFill="1" applyBorder="1" applyAlignment="1">
      <alignment horizontal="right" vertical="center" shrinkToFit="1"/>
    </xf>
    <xf numFmtId="176" fontId="7" fillId="0" borderId="13" xfId="3" applyNumberFormat="1" applyFont="1" applyBorder="1" applyAlignment="1">
      <alignment horizontal="center" vertical="center" shrinkToFit="1"/>
    </xf>
    <xf numFmtId="176" fontId="7" fillId="0" borderId="22" xfId="3" applyNumberFormat="1" applyFont="1" applyBorder="1" applyAlignment="1">
      <alignment horizontal="center" vertical="center" shrinkToFit="1"/>
    </xf>
    <xf numFmtId="0" fontId="7" fillId="0" borderId="13" xfId="3" applyFont="1" applyBorder="1" applyAlignment="1">
      <alignment horizontal="center" vertical="center" shrinkToFit="1"/>
    </xf>
    <xf numFmtId="176" fontId="7" fillId="0" borderId="7" xfId="3" applyNumberFormat="1" applyFont="1" applyBorder="1" applyAlignment="1">
      <alignment horizontal="center" vertical="center" shrinkToFit="1"/>
    </xf>
    <xf numFmtId="176" fontId="7" fillId="0" borderId="13" xfId="4" applyNumberFormat="1" applyFont="1" applyFill="1" applyBorder="1" applyAlignment="1">
      <alignment vertical="center" shrinkToFit="1"/>
    </xf>
    <xf numFmtId="176" fontId="7" fillId="0" borderId="6" xfId="3" applyNumberFormat="1" applyFont="1" applyBorder="1" applyAlignment="1">
      <alignment horizontal="center" vertical="center" shrinkToFit="1"/>
    </xf>
    <xf numFmtId="176" fontId="7" fillId="0" borderId="6" xfId="4" applyNumberFormat="1" applyFont="1" applyFill="1" applyBorder="1" applyAlignment="1">
      <alignment vertical="center" shrinkToFit="1"/>
    </xf>
    <xf numFmtId="176" fontId="7" fillId="0" borderId="16" xfId="3" applyNumberFormat="1" applyFont="1" applyBorder="1" applyAlignment="1">
      <alignment horizontal="right" vertical="center" shrinkToFit="1"/>
    </xf>
    <xf numFmtId="0" fontId="7" fillId="0" borderId="24" xfId="3" applyFont="1" applyBorder="1" applyAlignment="1">
      <alignment vertical="center" shrinkToFit="1"/>
    </xf>
    <xf numFmtId="0" fontId="7" fillId="0" borderId="7" xfId="3" applyFont="1" applyBorder="1" applyAlignment="1">
      <alignment horizontal="center" vertical="center" shrinkToFit="1"/>
    </xf>
    <xf numFmtId="0" fontId="7" fillId="0" borderId="13" xfId="3" applyFont="1" applyBorder="1" applyAlignment="1">
      <alignment horizontal="center" vertical="center" shrinkToFit="1"/>
    </xf>
    <xf numFmtId="0" fontId="7" fillId="0" borderId="23" xfId="3" applyFont="1" applyBorder="1" applyAlignment="1">
      <alignment horizontal="center" vertical="center" shrinkToFit="1"/>
    </xf>
    <xf numFmtId="176" fontId="7" fillId="0" borderId="7" xfId="4" applyNumberFormat="1" applyFont="1" applyFill="1" applyBorder="1" applyAlignment="1">
      <alignment vertical="center" shrinkToFit="1"/>
    </xf>
    <xf numFmtId="176" fontId="7" fillId="0" borderId="16" xfId="3" applyNumberFormat="1" applyFont="1" applyBorder="1" applyAlignment="1">
      <alignment horizontal="center" vertical="center" shrinkToFit="1"/>
    </xf>
    <xf numFmtId="0" fontId="7" fillId="0" borderId="25" xfId="3" applyFont="1" applyBorder="1" applyAlignment="1">
      <alignment horizontal="center" vertical="center" shrinkToFit="1"/>
    </xf>
    <xf numFmtId="0" fontId="7" fillId="0" borderId="16" xfId="3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center" shrinkToFit="1"/>
    </xf>
    <xf numFmtId="0" fontId="7" fillId="0" borderId="21" xfId="3" applyFont="1" applyBorder="1" applyAlignment="1">
      <alignment horizontal="center" vertical="top" shrinkToFit="1"/>
    </xf>
    <xf numFmtId="0" fontId="7" fillId="0" borderId="24" xfId="3" applyFont="1" applyBorder="1" applyAlignment="1">
      <alignment horizontal="center" vertical="top" shrinkToFit="1"/>
    </xf>
    <xf numFmtId="0" fontId="7" fillId="0" borderId="7" xfId="3" applyFont="1" applyBorder="1" applyAlignment="1">
      <alignment horizontal="center" vertical="top" shrinkToFit="1"/>
    </xf>
    <xf numFmtId="176" fontId="7" fillId="0" borderId="22" xfId="3" applyNumberFormat="1" applyFont="1" applyBorder="1" applyAlignment="1">
      <alignment horizontal="center" vertical="center" shrinkToFit="1"/>
    </xf>
    <xf numFmtId="176" fontId="7" fillId="0" borderId="23" xfId="3" applyNumberFormat="1" applyFont="1" applyBorder="1" applyAlignment="1">
      <alignment horizontal="center" vertical="center" shrinkToFit="1"/>
    </xf>
    <xf numFmtId="0" fontId="7" fillId="0" borderId="13" xfId="3" applyFont="1" applyBorder="1" applyAlignment="1">
      <alignment horizontal="center" vertical="top" shrinkToFit="1"/>
    </xf>
    <xf numFmtId="176" fontId="7" fillId="0" borderId="7" xfId="3" applyNumberFormat="1" applyFont="1" applyBorder="1" applyAlignment="1">
      <alignment horizontal="right" vertical="center" shrinkToFit="1"/>
    </xf>
    <xf numFmtId="176" fontId="7" fillId="0" borderId="13" xfId="3" applyNumberFormat="1" applyFont="1" applyBorder="1" applyAlignment="1">
      <alignment horizontal="center" vertical="center" shrinkToFit="1"/>
    </xf>
    <xf numFmtId="176" fontId="7" fillId="0" borderId="13" xfId="3" applyNumberFormat="1" applyFont="1" applyBorder="1" applyAlignment="1">
      <alignment vertical="center" shrinkToFit="1"/>
    </xf>
    <xf numFmtId="0" fontId="7" fillId="0" borderId="13" xfId="3" applyFont="1" applyBorder="1" applyAlignment="1">
      <alignment vertical="center" shrinkToFit="1"/>
    </xf>
    <xf numFmtId="0" fontId="7" fillId="0" borderId="7" xfId="3" applyFont="1" applyBorder="1" applyAlignment="1">
      <alignment shrinkToFit="1"/>
    </xf>
    <xf numFmtId="176" fontId="7" fillId="0" borderId="7" xfId="4" applyNumberFormat="1" applyFont="1" applyFill="1" applyBorder="1" applyAlignment="1">
      <alignment horizontal="right" vertical="center" shrinkToFit="1"/>
    </xf>
    <xf numFmtId="176" fontId="7" fillId="0" borderId="26" xfId="4" applyNumberFormat="1" applyFont="1" applyFill="1" applyBorder="1" applyAlignment="1">
      <alignment horizontal="right" vertical="center" shrinkToFit="1"/>
    </xf>
    <xf numFmtId="41" fontId="7" fillId="0" borderId="13" xfId="1" applyFont="1" applyFill="1" applyBorder="1" applyAlignment="1">
      <alignment horizontal="center" vertical="center" shrinkToFit="1"/>
    </xf>
    <xf numFmtId="176" fontId="7" fillId="0" borderId="7" xfId="3" applyNumberFormat="1" applyFont="1" applyBorder="1" applyAlignment="1">
      <alignment vertical="center" shrinkToFit="1"/>
    </xf>
    <xf numFmtId="0" fontId="7" fillId="0" borderId="27" xfId="3" applyFont="1" applyBorder="1" applyAlignment="1">
      <alignment horizontal="center" vertical="center" shrinkToFit="1"/>
    </xf>
    <xf numFmtId="176" fontId="6" fillId="0" borderId="7" xfId="3" applyNumberFormat="1" applyFont="1" applyBorder="1" applyAlignment="1">
      <alignment horizontal="center" vertical="top" shrinkToFit="1"/>
    </xf>
    <xf numFmtId="0" fontId="7" fillId="0" borderId="22" xfId="3" applyFont="1" applyBorder="1" applyAlignment="1">
      <alignment horizontal="center" vertical="center" shrinkToFit="1"/>
    </xf>
    <xf numFmtId="176" fontId="7" fillId="0" borderId="7" xfId="4" applyNumberFormat="1" applyFont="1" applyFill="1" applyBorder="1" applyAlignment="1">
      <alignment horizontal="center" vertical="center" shrinkToFit="1"/>
    </xf>
    <xf numFmtId="9" fontId="7" fillId="0" borderId="7" xfId="3" applyNumberFormat="1" applyFont="1" applyBorder="1" applyAlignment="1">
      <alignment horizontal="center" vertical="center" shrinkToFit="1"/>
    </xf>
    <xf numFmtId="0" fontId="7" fillId="0" borderId="5" xfId="3" applyFont="1" applyBorder="1" applyAlignment="1">
      <alignment shrinkToFit="1"/>
    </xf>
    <xf numFmtId="0" fontId="7" fillId="0" borderId="6" xfId="3" applyFont="1" applyBorder="1" applyAlignment="1">
      <alignment shrinkToFit="1"/>
    </xf>
    <xf numFmtId="176" fontId="7" fillId="0" borderId="6" xfId="3" applyNumberFormat="1" applyFont="1" applyBorder="1" applyAlignment="1">
      <alignment vertical="center" shrinkToFit="1"/>
    </xf>
    <xf numFmtId="0" fontId="7" fillId="0" borderId="5" xfId="3" applyFont="1" applyBorder="1" applyAlignment="1">
      <alignment horizontal="center" vertical="center" shrinkToFit="1"/>
    </xf>
    <xf numFmtId="176" fontId="7" fillId="0" borderId="6" xfId="4" applyNumberFormat="1" applyFont="1" applyFill="1" applyBorder="1" applyAlignment="1">
      <alignment horizontal="center" vertical="center" shrinkToFit="1"/>
    </xf>
    <xf numFmtId="9" fontId="7" fillId="0" borderId="6" xfId="3" applyNumberFormat="1" applyFont="1" applyBorder="1" applyAlignment="1">
      <alignment horizontal="center" vertical="center" shrinkToFit="1"/>
    </xf>
    <xf numFmtId="176" fontId="7" fillId="0" borderId="23" xfId="3" applyNumberFormat="1" applyFont="1" applyBorder="1" applyAlignment="1">
      <alignment horizontal="center" vertical="center" shrinkToFit="1"/>
    </xf>
    <xf numFmtId="176" fontId="7" fillId="0" borderId="6" xfId="3" applyNumberFormat="1" applyFont="1" applyBorder="1" applyAlignment="1">
      <alignment horizontal="right" vertical="center" shrinkToFit="1"/>
    </xf>
    <xf numFmtId="0" fontId="7" fillId="0" borderId="21" xfId="3" applyFont="1" applyBorder="1" applyAlignment="1">
      <alignment shrinkToFit="1"/>
    </xf>
    <xf numFmtId="41" fontId="7" fillId="0" borderId="6" xfId="5" applyFont="1" applyFill="1" applyBorder="1" applyAlignment="1">
      <alignment vertical="center" shrinkToFit="1"/>
    </xf>
    <xf numFmtId="0" fontId="7" fillId="0" borderId="11" xfId="3" applyFont="1" applyBorder="1" applyAlignment="1">
      <alignment shrinkToFit="1"/>
    </xf>
    <xf numFmtId="0" fontId="7" fillId="0" borderId="28" xfId="3" applyFont="1" applyBorder="1" applyAlignment="1">
      <alignment shrinkToFit="1"/>
    </xf>
    <xf numFmtId="0" fontId="7" fillId="0" borderId="12" xfId="3" applyFont="1" applyBorder="1" applyAlignment="1">
      <alignment shrinkToFit="1"/>
    </xf>
    <xf numFmtId="176" fontId="7" fillId="0" borderId="12" xfId="3" applyNumberFormat="1" applyFont="1" applyBorder="1" applyAlignment="1">
      <alignment vertical="center" shrinkToFit="1"/>
    </xf>
    <xf numFmtId="0" fontId="7" fillId="0" borderId="29" xfId="3" applyFont="1" applyBorder="1" applyAlignment="1">
      <alignment horizontal="center" vertical="center" shrinkToFit="1"/>
    </xf>
    <xf numFmtId="176" fontId="7" fillId="0" borderId="12" xfId="3" applyNumberFormat="1" applyFont="1" applyBorder="1" applyAlignment="1">
      <alignment horizontal="center" vertical="center" shrinkToFit="1"/>
    </xf>
    <xf numFmtId="176" fontId="7" fillId="0" borderId="12" xfId="3" applyNumberFormat="1" applyFont="1" applyBorder="1" applyAlignment="1">
      <alignment horizontal="right" vertical="center" shrinkToFit="1"/>
    </xf>
    <xf numFmtId="10" fontId="7" fillId="0" borderId="14" xfId="2" applyNumberFormat="1" applyFont="1" applyFill="1" applyBorder="1" applyAlignment="1">
      <alignment horizontal="right" vertical="center" shrinkToFit="1"/>
    </xf>
    <xf numFmtId="0" fontId="7" fillId="0" borderId="8" xfId="3" applyFont="1" applyFill="1" applyBorder="1" applyAlignment="1">
      <alignment horizontal="center" vertical="center"/>
    </xf>
    <xf numFmtId="0" fontId="7" fillId="0" borderId="30" xfId="3" applyFont="1" applyFill="1" applyBorder="1" applyAlignment="1">
      <alignment horizontal="center" vertical="center"/>
    </xf>
    <xf numFmtId="0" fontId="2" fillId="0" borderId="0" xfId="3" applyBorder="1"/>
    <xf numFmtId="41" fontId="6" fillId="0" borderId="0" xfId="1" applyFont="1" applyFill="1" applyBorder="1" applyAlignment="1"/>
    <xf numFmtId="0" fontId="7" fillId="0" borderId="0" xfId="3" applyFont="1" applyBorder="1" applyAlignment="1">
      <alignment horizontal="right"/>
    </xf>
    <xf numFmtId="0" fontId="7" fillId="0" borderId="21" xfId="3" applyFont="1" applyBorder="1" applyAlignment="1">
      <alignment horizontal="center" vertical="center"/>
    </xf>
    <xf numFmtId="0" fontId="7" fillId="0" borderId="31" xfId="3" applyFont="1" applyFill="1" applyBorder="1" applyAlignment="1">
      <alignment horizontal="center" vertical="center"/>
    </xf>
    <xf numFmtId="0" fontId="7" fillId="0" borderId="24" xfId="3" applyFont="1" applyBorder="1" applyAlignment="1">
      <alignment horizontal="center" vertical="center"/>
    </xf>
    <xf numFmtId="0" fontId="7" fillId="0" borderId="32" xfId="3" applyFont="1" applyFill="1" applyBorder="1" applyAlignment="1">
      <alignment horizontal="center" vertical="center"/>
    </xf>
    <xf numFmtId="176" fontId="7" fillId="0" borderId="21" xfId="3" applyNumberFormat="1" applyFont="1" applyBorder="1" applyAlignment="1">
      <alignment horizontal="center" vertical="center" shrinkToFit="1"/>
    </xf>
    <xf numFmtId="176" fontId="7" fillId="0" borderId="24" xfId="3" applyNumberFormat="1" applyFont="1" applyBorder="1" applyAlignment="1">
      <alignment horizontal="center" vertical="center" shrinkToFit="1"/>
    </xf>
    <xf numFmtId="176" fontId="7" fillId="0" borderId="15" xfId="3" applyNumberFormat="1" applyFont="1" applyBorder="1" applyAlignment="1">
      <alignment horizontal="center" vertical="center" shrinkToFit="1"/>
    </xf>
    <xf numFmtId="0" fontId="7" fillId="0" borderId="21" xfId="3" applyFont="1" applyBorder="1" applyAlignment="1">
      <alignment horizontal="center" vertical="center" shrinkToFit="1"/>
    </xf>
    <xf numFmtId="0" fontId="7" fillId="0" borderId="24" xfId="3" applyFont="1" applyBorder="1" applyAlignment="1">
      <alignment horizontal="center" vertical="center" shrinkToFit="1"/>
    </xf>
    <xf numFmtId="0" fontId="7" fillId="0" borderId="33" xfId="3" applyFont="1" applyBorder="1" applyAlignment="1">
      <alignment horizontal="center" vertical="center" shrinkToFit="1"/>
    </xf>
    <xf numFmtId="176" fontId="8" fillId="0" borderId="34" xfId="0" applyNumberFormat="1" applyFont="1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10" fontId="7" fillId="0" borderId="37" xfId="2" applyNumberFormat="1" applyFont="1" applyFill="1" applyBorder="1" applyAlignment="1">
      <alignment horizontal="right" vertical="center" shrinkToFit="1"/>
    </xf>
    <xf numFmtId="10" fontId="7" fillId="0" borderId="10" xfId="2" applyNumberFormat="1" applyFont="1" applyFill="1" applyBorder="1" applyAlignment="1">
      <alignment horizontal="right" vertical="center" shrinkToFit="1"/>
    </xf>
    <xf numFmtId="41" fontId="7" fillId="0" borderId="10" xfId="1" applyFont="1" applyFill="1" applyBorder="1" applyAlignment="1">
      <alignment horizontal="center" vertical="center" shrinkToFit="1"/>
    </xf>
    <xf numFmtId="0" fontId="7" fillId="0" borderId="10" xfId="3" applyFont="1" applyBorder="1" applyAlignment="1">
      <alignment horizontal="center" vertical="center" shrinkToFit="1"/>
    </xf>
    <xf numFmtId="9" fontId="7" fillId="0" borderId="10" xfId="3" applyNumberFormat="1" applyFont="1" applyBorder="1" applyAlignment="1">
      <alignment horizontal="center" vertical="center" shrinkToFit="1"/>
    </xf>
    <xf numFmtId="0" fontId="7" fillId="0" borderId="10" xfId="3" applyFont="1" applyBorder="1" applyAlignment="1">
      <alignment shrinkToFit="1"/>
    </xf>
    <xf numFmtId="0" fontId="7" fillId="0" borderId="14" xfId="3" applyFont="1" applyBorder="1" applyAlignment="1">
      <alignment shrinkToFit="1"/>
    </xf>
  </cellXfs>
  <cellStyles count="6">
    <cellStyle name="백분율" xfId="2" builtinId="5"/>
    <cellStyle name="쉼표 [0]" xfId="1" builtinId="6"/>
    <cellStyle name="쉼표 [0] 2" xfId="4" xr:uid="{25C39D18-9239-4212-92C6-31D658EA07A9}"/>
    <cellStyle name="쉼표 [0] 4" xfId="5" xr:uid="{789CF67F-E71E-483B-9584-BAE9BC1BEF0E}"/>
    <cellStyle name="표준" xfId="0" builtinId="0"/>
    <cellStyle name="표준 2" xfId="3" xr:uid="{0D03A2A8-FA63-4E47-9B0D-AA204BB069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&#44397;&#51109;%20&#50629;&#47924;&#54260;&#45908;\%23%20&#54924;&#44228;&#44288;&#47532;\&#50696;&#44208;&#49328;\2024&#45380;%20&#50696;&#49328;\24&#45380;&#50696;&#49328;\&#44396;&#52397;&#51228;&#52636;\2024&#45380;%20&#48376;&#50696;&#49328;(&#52572;&#51333;)&#51228;&#52636;.xlsx" TargetMode="External"/><Relationship Id="rId1" Type="http://schemas.openxmlformats.org/officeDocument/2006/relationships/externalLinkPath" Target="file:///F:\&#44397;&#51109;%20&#50629;&#47924;&#54260;&#45908;\%23%20&#54924;&#44228;&#44288;&#47532;\&#50696;&#44208;&#49328;\2024&#45380;%20&#50696;&#49328;\24&#45380;&#50696;&#49328;\&#44396;&#52397;&#51228;&#52636;\2024&#45380;%20&#48376;&#50696;&#49328;(&#52572;&#51333;)&#51228;&#5263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. 예산총칙"/>
      <sheetName val="2. 총괄표"/>
      <sheetName val="3. 세입명세서"/>
      <sheetName val="4. 세출명세서"/>
      <sheetName val="5. 임직원보수일람표"/>
    </sheetNames>
    <sheetDataSet>
      <sheetData sheetId="0"/>
      <sheetData sheetId="1"/>
      <sheetData sheetId="2">
        <row r="9">
          <cell r="E9">
            <v>576761472</v>
          </cell>
        </row>
        <row r="14">
          <cell r="E14">
            <v>366000000</v>
          </cell>
        </row>
        <row r="18">
          <cell r="E18">
            <v>190924000</v>
          </cell>
        </row>
        <row r="22">
          <cell r="E22">
            <v>1000000</v>
          </cell>
        </row>
        <row r="24">
          <cell r="E24">
            <v>2500000</v>
          </cell>
        </row>
        <row r="26">
          <cell r="E26">
            <v>583000000</v>
          </cell>
        </row>
        <row r="31">
          <cell r="E31">
            <v>89100000</v>
          </cell>
        </row>
        <row r="32">
          <cell r="E32">
            <v>0</v>
          </cell>
        </row>
        <row r="35">
          <cell r="E35">
            <v>70000000</v>
          </cell>
        </row>
        <row r="38">
          <cell r="E38">
            <v>14460000</v>
          </cell>
        </row>
        <row r="45">
          <cell r="E45">
            <v>450000</v>
          </cell>
        </row>
        <row r="47">
          <cell r="E47">
            <v>134560215</v>
          </cell>
        </row>
        <row r="51">
          <cell r="E51">
            <v>10027988</v>
          </cell>
        </row>
        <row r="54">
          <cell r="E54">
            <v>436499080</v>
          </cell>
        </row>
      </sheetData>
      <sheetData sheetId="3">
        <row r="8">
          <cell r="E8">
            <v>649199000</v>
          </cell>
        </row>
        <row r="50">
          <cell r="E50">
            <v>164917840</v>
          </cell>
        </row>
        <row r="154">
          <cell r="E154">
            <v>67843061.833333328</v>
          </cell>
        </row>
        <row r="158">
          <cell r="E158">
            <v>92892202</v>
          </cell>
        </row>
        <row r="161">
          <cell r="E161">
            <v>7550000</v>
          </cell>
        </row>
        <row r="176">
          <cell r="E176">
            <v>21120000</v>
          </cell>
        </row>
        <row r="181">
          <cell r="E181">
            <v>1650000</v>
          </cell>
        </row>
        <row r="187">
          <cell r="E187">
            <v>1000000</v>
          </cell>
        </row>
        <row r="189">
          <cell r="E189">
            <v>58000600</v>
          </cell>
        </row>
        <row r="213">
          <cell r="E213">
            <v>84180000</v>
          </cell>
        </row>
        <row r="221">
          <cell r="E221">
            <v>29951600</v>
          </cell>
        </row>
        <row r="246">
          <cell r="E246">
            <v>6642500</v>
          </cell>
        </row>
        <row r="251">
          <cell r="E251">
            <v>8933000</v>
          </cell>
        </row>
        <row r="266">
          <cell r="E266">
            <v>38300000</v>
          </cell>
        </row>
        <row r="269">
          <cell r="E269">
            <v>5000000</v>
          </cell>
        </row>
        <row r="275">
          <cell r="E275">
            <v>30398400</v>
          </cell>
        </row>
        <row r="292">
          <cell r="E292">
            <v>362828923.19999999</v>
          </cell>
        </row>
        <row r="309">
          <cell r="E309">
            <v>69200000</v>
          </cell>
        </row>
        <row r="312">
          <cell r="E312">
            <v>61289568</v>
          </cell>
        </row>
        <row r="335">
          <cell r="E335">
            <v>672529060</v>
          </cell>
        </row>
        <row r="354">
          <cell r="E354">
            <v>2250000</v>
          </cell>
        </row>
        <row r="358">
          <cell r="E358">
            <v>5600000</v>
          </cell>
        </row>
        <row r="362">
          <cell r="E362">
            <v>9000000</v>
          </cell>
        </row>
        <row r="367">
          <cell r="E367">
            <v>10000000</v>
          </cell>
        </row>
        <row r="368">
          <cell r="E368">
            <v>15007000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8D30D-701D-4047-BF50-19C469742186}">
  <sheetPr>
    <pageSetUpPr fitToPage="1"/>
  </sheetPr>
  <dimension ref="A1:P41"/>
  <sheetViews>
    <sheetView tabSelected="1" workbookViewId="0">
      <pane ySplit="6" topLeftCell="A7" activePane="bottomLeft" state="frozen"/>
      <selection pane="bottomLeft" activeCell="F14" sqref="F14"/>
    </sheetView>
  </sheetViews>
  <sheetFormatPr defaultRowHeight="16.5" x14ac:dyDescent="0.3"/>
  <cols>
    <col min="1" max="1" width="7.125" customWidth="1"/>
    <col min="3" max="3" width="11.5" customWidth="1"/>
    <col min="4" max="5" width="10.625" bestFit="1" customWidth="1"/>
    <col min="6" max="6" width="10" bestFit="1" customWidth="1"/>
    <col min="9" max="9" width="8" customWidth="1"/>
    <col min="11" max="11" width="10.25" customWidth="1"/>
    <col min="12" max="13" width="11.75" customWidth="1"/>
    <col min="14" max="14" width="10.25" bestFit="1" customWidth="1"/>
  </cols>
  <sheetData>
    <row r="1" spans="1:16" ht="20.25" x14ac:dyDescent="0.25">
      <c r="A1" s="1" t="s">
        <v>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 ht="17.25" thickBot="1" x14ac:dyDescent="0.2">
      <c r="A2" s="2" t="s">
        <v>0</v>
      </c>
      <c r="B2" s="2"/>
      <c r="C2" s="3"/>
      <c r="D2" s="3" t="s">
        <v>0</v>
      </c>
      <c r="E2" s="3" t="s">
        <v>0</v>
      </c>
      <c r="F2" s="3"/>
      <c r="G2" s="3"/>
      <c r="H2" s="3"/>
      <c r="I2" s="101"/>
      <c r="J2" s="101"/>
      <c r="K2" s="101"/>
      <c r="L2" s="102"/>
      <c r="M2" s="102"/>
      <c r="N2" s="103" t="s">
        <v>1</v>
      </c>
      <c r="O2" s="103"/>
    </row>
    <row r="3" spans="1:16" x14ac:dyDescent="0.3">
      <c r="A3" s="4" t="s">
        <v>2</v>
      </c>
      <c r="B3" s="5"/>
      <c r="C3" s="5"/>
      <c r="D3" s="5"/>
      <c r="E3" s="5"/>
      <c r="F3" s="5"/>
      <c r="G3" s="5"/>
      <c r="H3" s="5"/>
      <c r="I3" s="4" t="s">
        <v>3</v>
      </c>
      <c r="J3" s="5"/>
      <c r="K3" s="5"/>
      <c r="L3" s="5"/>
      <c r="M3" s="5"/>
      <c r="N3" s="5"/>
      <c r="O3" s="5"/>
      <c r="P3" s="6"/>
    </row>
    <row r="4" spans="1:16" x14ac:dyDescent="0.15">
      <c r="A4" s="7" t="s">
        <v>4</v>
      </c>
      <c r="B4" s="8" t="s">
        <v>5</v>
      </c>
      <c r="C4" s="8" t="s">
        <v>6</v>
      </c>
      <c r="D4" s="9" t="s">
        <v>7</v>
      </c>
      <c r="E4" s="10" t="s">
        <v>8</v>
      </c>
      <c r="F4" s="11" t="s">
        <v>9</v>
      </c>
      <c r="G4" s="12"/>
      <c r="H4" s="99" t="s">
        <v>69</v>
      </c>
      <c r="I4" s="104" t="s">
        <v>4</v>
      </c>
      <c r="J4" s="8" t="s">
        <v>5</v>
      </c>
      <c r="K4" s="8" t="s">
        <v>6</v>
      </c>
      <c r="L4" s="9" t="s">
        <v>7</v>
      </c>
      <c r="M4" s="10" t="s">
        <v>8</v>
      </c>
      <c r="N4" s="8" t="s">
        <v>9</v>
      </c>
      <c r="O4" s="14"/>
      <c r="P4" s="105" t="s">
        <v>69</v>
      </c>
    </row>
    <row r="5" spans="1:16" ht="17.25" thickBot="1" x14ac:dyDescent="0.35">
      <c r="A5" s="15"/>
      <c r="B5" s="16"/>
      <c r="C5" s="16"/>
      <c r="D5" s="17" t="s">
        <v>10</v>
      </c>
      <c r="E5" s="17" t="s">
        <v>11</v>
      </c>
      <c r="F5" s="18" t="s">
        <v>12</v>
      </c>
      <c r="G5" s="19" t="s">
        <v>13</v>
      </c>
      <c r="H5" s="100"/>
      <c r="I5" s="106"/>
      <c r="J5" s="13"/>
      <c r="K5" s="13"/>
      <c r="L5" s="17" t="s">
        <v>10</v>
      </c>
      <c r="M5" s="17" t="s">
        <v>11</v>
      </c>
      <c r="N5" s="20" t="s">
        <v>12</v>
      </c>
      <c r="O5" s="21" t="s">
        <v>13</v>
      </c>
      <c r="P5" s="107"/>
    </row>
    <row r="6" spans="1:16" x14ac:dyDescent="0.3">
      <c r="A6" s="22" t="s">
        <v>14</v>
      </c>
      <c r="B6" s="23"/>
      <c r="C6" s="23"/>
      <c r="D6" s="24">
        <v>3114307457</v>
      </c>
      <c r="E6" s="24">
        <f>E7+E11+E14+E18+E20+E23</f>
        <v>2475282755</v>
      </c>
      <c r="F6" s="25">
        <f>E6-D6</f>
        <v>-639024702</v>
      </c>
      <c r="G6" s="26">
        <f>F6/D6</f>
        <v>-0.20518998551786211</v>
      </c>
      <c r="H6" s="117"/>
      <c r="I6" s="27" t="s">
        <v>14</v>
      </c>
      <c r="J6" s="28"/>
      <c r="K6" s="28"/>
      <c r="L6" s="29">
        <v>3114307457</v>
      </c>
      <c r="M6" s="29">
        <f>M7+M24+M28+M37+M39</f>
        <v>2475282755.0333338</v>
      </c>
      <c r="N6" s="30">
        <f>M6-L6</f>
        <v>-639024701.96666622</v>
      </c>
      <c r="O6" s="31">
        <f>N6/L6</f>
        <v>-0.2051899855071587</v>
      </c>
      <c r="P6" s="114"/>
    </row>
    <row r="7" spans="1:16" x14ac:dyDescent="0.3">
      <c r="A7" s="32" t="s">
        <v>15</v>
      </c>
      <c r="B7" s="33" t="s">
        <v>16</v>
      </c>
      <c r="C7" s="34"/>
      <c r="D7" s="35">
        <v>1102720580</v>
      </c>
      <c r="E7" s="35">
        <f>SUM(E8:E10)</f>
        <v>1133685472</v>
      </c>
      <c r="F7" s="36">
        <f t="shared" ref="F7:F26" si="0">E7-D7</f>
        <v>30964892</v>
      </c>
      <c r="G7" s="37">
        <f t="shared" ref="G7:G26" si="1">F7/D7</f>
        <v>2.8080451713343373E-2</v>
      </c>
      <c r="H7" s="118"/>
      <c r="I7" s="108" t="s">
        <v>17</v>
      </c>
      <c r="J7" s="33" t="s">
        <v>16</v>
      </c>
      <c r="K7" s="34"/>
      <c r="L7" s="39">
        <v>1108121027</v>
      </c>
      <c r="M7" s="39">
        <f>M8+M14+M17</f>
        <v>1193879803.8333335</v>
      </c>
      <c r="N7" s="30">
        <f t="shared" ref="N7:N27" si="2">M7-L7</f>
        <v>85758776.833333492</v>
      </c>
      <c r="O7" s="31">
        <f t="shared" ref="O7:O41" si="3">N7/L7</f>
        <v>7.7391164632537465E-2</v>
      </c>
      <c r="P7" s="115"/>
    </row>
    <row r="8" spans="1:16" x14ac:dyDescent="0.3">
      <c r="A8" s="40"/>
      <c r="B8" s="41" t="s">
        <v>15</v>
      </c>
      <c r="C8" s="42" t="s">
        <v>18</v>
      </c>
      <c r="D8" s="43">
        <v>510257000</v>
      </c>
      <c r="E8" s="43">
        <f>'[1]3. 세입명세서'!E9</f>
        <v>576761472</v>
      </c>
      <c r="F8" s="36">
        <f t="shared" si="0"/>
        <v>66504472</v>
      </c>
      <c r="G8" s="37">
        <f t="shared" si="1"/>
        <v>0.13033524674820729</v>
      </c>
      <c r="H8" s="118"/>
      <c r="I8" s="109"/>
      <c r="J8" s="38" t="s">
        <v>19</v>
      </c>
      <c r="K8" s="45" t="s">
        <v>16</v>
      </c>
      <c r="L8" s="39">
        <v>897796580</v>
      </c>
      <c r="M8" s="39">
        <f>SUM(M9:M13)</f>
        <v>982402103.83333337</v>
      </c>
      <c r="N8" s="30">
        <f t="shared" si="2"/>
        <v>84605523.833333373</v>
      </c>
      <c r="O8" s="31">
        <f t="shared" si="3"/>
        <v>9.4236852443048261E-2</v>
      </c>
      <c r="P8" s="115"/>
    </row>
    <row r="9" spans="1:16" x14ac:dyDescent="0.3">
      <c r="A9" s="40"/>
      <c r="B9" s="46"/>
      <c r="C9" s="42" t="s">
        <v>20</v>
      </c>
      <c r="D9" s="36">
        <v>404716580</v>
      </c>
      <c r="E9" s="36">
        <f>'[1]3. 세입명세서'!E14</f>
        <v>366000000</v>
      </c>
      <c r="F9" s="36">
        <f t="shared" si="0"/>
        <v>-38716580</v>
      </c>
      <c r="G9" s="37">
        <f t="shared" si="1"/>
        <v>-9.5663439338215403E-2</v>
      </c>
      <c r="H9" s="118"/>
      <c r="I9" s="109"/>
      <c r="J9" s="44"/>
      <c r="K9" s="47" t="s">
        <v>21</v>
      </c>
      <c r="L9" s="48">
        <v>612165230</v>
      </c>
      <c r="M9" s="48">
        <f>'[1]4. 세출명세서'!E8</f>
        <v>649199000</v>
      </c>
      <c r="N9" s="30">
        <f t="shared" si="2"/>
        <v>37033770</v>
      </c>
      <c r="O9" s="31">
        <f t="shared" si="3"/>
        <v>6.0496363048910831E-2</v>
      </c>
      <c r="P9" s="115"/>
    </row>
    <row r="10" spans="1:16" x14ac:dyDescent="0.3">
      <c r="A10" s="40"/>
      <c r="B10" s="23"/>
      <c r="C10" s="42" t="s">
        <v>22</v>
      </c>
      <c r="D10" s="35">
        <v>187747000</v>
      </c>
      <c r="E10" s="35">
        <f>'[1]3. 세입명세서'!E18</f>
        <v>190924000</v>
      </c>
      <c r="F10" s="36">
        <f t="shared" si="0"/>
        <v>3177000</v>
      </c>
      <c r="G10" s="37">
        <f t="shared" si="1"/>
        <v>1.692170846937634E-2</v>
      </c>
      <c r="H10" s="118"/>
      <c r="I10" s="109"/>
      <c r="J10" s="44"/>
      <c r="K10" s="49" t="s">
        <v>23</v>
      </c>
      <c r="L10" s="50">
        <v>140977830</v>
      </c>
      <c r="M10" s="50">
        <f>'[1]4. 세출명세서'!E50</f>
        <v>164917840</v>
      </c>
      <c r="N10" s="30">
        <f t="shared" si="2"/>
        <v>23940010</v>
      </c>
      <c r="O10" s="31">
        <f t="shared" si="3"/>
        <v>0.16981400550710704</v>
      </c>
      <c r="P10" s="115"/>
    </row>
    <row r="11" spans="1:16" x14ac:dyDescent="0.3">
      <c r="A11" s="32" t="s">
        <v>24</v>
      </c>
      <c r="B11" s="33" t="s">
        <v>16</v>
      </c>
      <c r="C11" s="34"/>
      <c r="D11" s="51">
        <v>24000000</v>
      </c>
      <c r="E11" s="51">
        <f>SUM(E12:E13)</f>
        <v>3500000</v>
      </c>
      <c r="F11" s="36">
        <f t="shared" si="0"/>
        <v>-20500000</v>
      </c>
      <c r="G11" s="37">
        <f t="shared" si="1"/>
        <v>-0.85416666666666663</v>
      </c>
      <c r="H11" s="118"/>
      <c r="I11" s="109"/>
      <c r="J11" s="44"/>
      <c r="K11" s="49" t="s">
        <v>25</v>
      </c>
      <c r="L11" s="39">
        <v>62081080</v>
      </c>
      <c r="M11" s="39">
        <f>'[1]4. 세출명세서'!E154</f>
        <v>67843061.833333328</v>
      </c>
      <c r="N11" s="30">
        <f t="shared" si="2"/>
        <v>5761981.8333333284</v>
      </c>
      <c r="O11" s="31">
        <f t="shared" si="3"/>
        <v>9.2813814343006409E-2</v>
      </c>
      <c r="P11" s="115"/>
    </row>
    <row r="12" spans="1:16" x14ac:dyDescent="0.3">
      <c r="A12" s="52"/>
      <c r="B12" s="53" t="s">
        <v>24</v>
      </c>
      <c r="C12" s="42" t="s">
        <v>26</v>
      </c>
      <c r="D12" s="51">
        <v>21000000</v>
      </c>
      <c r="E12" s="51">
        <f>'[1]3. 세입명세서'!E22</f>
        <v>1000000</v>
      </c>
      <c r="F12" s="36">
        <f t="shared" si="0"/>
        <v>-20000000</v>
      </c>
      <c r="G12" s="37">
        <f t="shared" si="1"/>
        <v>-0.95238095238095233</v>
      </c>
      <c r="H12" s="118"/>
      <c r="I12" s="109"/>
      <c r="J12" s="44"/>
      <c r="K12" s="49" t="s">
        <v>27</v>
      </c>
      <c r="L12" s="39">
        <v>75793440</v>
      </c>
      <c r="M12" s="39">
        <f>'[1]4. 세출명세서'!E158</f>
        <v>92892202</v>
      </c>
      <c r="N12" s="30">
        <f t="shared" si="2"/>
        <v>17098762</v>
      </c>
      <c r="O12" s="31">
        <f t="shared" si="3"/>
        <v>0.22559685904215457</v>
      </c>
      <c r="P12" s="115"/>
    </row>
    <row r="13" spans="1:16" x14ac:dyDescent="0.3">
      <c r="A13" s="52"/>
      <c r="B13" s="54"/>
      <c r="C13" s="55" t="s">
        <v>28</v>
      </c>
      <c r="D13" s="51">
        <v>3000000</v>
      </c>
      <c r="E13" s="51">
        <f>'[1]3. 세입명세서'!E24</f>
        <v>2500000</v>
      </c>
      <c r="F13" s="36">
        <f t="shared" si="0"/>
        <v>-500000</v>
      </c>
      <c r="G13" s="37">
        <f t="shared" si="1"/>
        <v>-0.16666666666666666</v>
      </c>
      <c r="H13" s="118"/>
      <c r="I13" s="109"/>
      <c r="J13" s="44"/>
      <c r="K13" s="47" t="s">
        <v>29</v>
      </c>
      <c r="L13" s="56">
        <v>6779000</v>
      </c>
      <c r="M13" s="56">
        <f>'[1]4. 세출명세서'!E161</f>
        <v>7550000</v>
      </c>
      <c r="N13" s="30">
        <f t="shared" si="2"/>
        <v>771000</v>
      </c>
      <c r="O13" s="31">
        <f t="shared" si="3"/>
        <v>0.11373358902492993</v>
      </c>
      <c r="P13" s="115"/>
    </row>
    <row r="14" spans="1:16" x14ac:dyDescent="0.3">
      <c r="A14" s="32" t="s">
        <v>30</v>
      </c>
      <c r="B14" s="33" t="s">
        <v>16</v>
      </c>
      <c r="C14" s="34"/>
      <c r="D14" s="35">
        <v>1034280000</v>
      </c>
      <c r="E14" s="35">
        <f>SUM(E15:E17)</f>
        <v>672100000</v>
      </c>
      <c r="F14" s="36">
        <f t="shared" si="0"/>
        <v>-362180000</v>
      </c>
      <c r="G14" s="37">
        <f t="shared" si="1"/>
        <v>-0.35017596782302662</v>
      </c>
      <c r="H14" s="118"/>
      <c r="I14" s="109"/>
      <c r="J14" s="38" t="s">
        <v>31</v>
      </c>
      <c r="K14" s="45" t="s">
        <v>16</v>
      </c>
      <c r="L14" s="50">
        <v>22432800</v>
      </c>
      <c r="M14" s="50">
        <f>SUM(M15:M16)</f>
        <v>22770000</v>
      </c>
      <c r="N14" s="30">
        <f t="shared" si="2"/>
        <v>337200</v>
      </c>
      <c r="O14" s="31">
        <f t="shared" si="3"/>
        <v>1.5031560928640206E-2</v>
      </c>
      <c r="P14" s="115"/>
    </row>
    <row r="15" spans="1:16" x14ac:dyDescent="0.3">
      <c r="A15" s="40"/>
      <c r="B15" s="53" t="s">
        <v>30</v>
      </c>
      <c r="C15" s="42" t="s">
        <v>32</v>
      </c>
      <c r="D15" s="35">
        <v>947000000</v>
      </c>
      <c r="E15" s="35">
        <f>'[1]3. 세입명세서'!E26</f>
        <v>583000000</v>
      </c>
      <c r="F15" s="36">
        <f t="shared" si="0"/>
        <v>-364000000</v>
      </c>
      <c r="G15" s="37">
        <f t="shared" si="1"/>
        <v>-0.38437170010559663</v>
      </c>
      <c r="H15" s="118"/>
      <c r="I15" s="109"/>
      <c r="J15" s="44"/>
      <c r="K15" s="49" t="s">
        <v>33</v>
      </c>
      <c r="L15" s="30">
        <v>20782800</v>
      </c>
      <c r="M15" s="30">
        <f>'[1]4. 세출명세서'!E176</f>
        <v>21120000</v>
      </c>
      <c r="N15" s="30">
        <f t="shared" si="2"/>
        <v>337200</v>
      </c>
      <c r="O15" s="31">
        <f t="shared" si="3"/>
        <v>1.6224955251457937E-2</v>
      </c>
      <c r="P15" s="115"/>
    </row>
    <row r="16" spans="1:16" x14ac:dyDescent="0.3">
      <c r="A16" s="40"/>
      <c r="B16" s="54"/>
      <c r="C16" s="42" t="s">
        <v>34</v>
      </c>
      <c r="D16" s="35">
        <v>83000000</v>
      </c>
      <c r="E16" s="35">
        <f>'[1]3. 세입명세서'!E31</f>
        <v>89100000</v>
      </c>
      <c r="F16" s="36">
        <f t="shared" si="0"/>
        <v>6100000</v>
      </c>
      <c r="G16" s="37">
        <f t="shared" si="1"/>
        <v>7.3493975903614464E-2</v>
      </c>
      <c r="H16" s="118"/>
      <c r="I16" s="109"/>
      <c r="J16" s="57"/>
      <c r="K16" s="49" t="s">
        <v>35</v>
      </c>
      <c r="L16" s="39">
        <v>1650000</v>
      </c>
      <c r="M16" s="39">
        <f>'[1]4. 세출명세서'!E181</f>
        <v>1650000</v>
      </c>
      <c r="N16" s="30">
        <f t="shared" si="2"/>
        <v>0</v>
      </c>
      <c r="O16" s="31">
        <f t="shared" si="3"/>
        <v>0</v>
      </c>
      <c r="P16" s="115"/>
    </row>
    <row r="17" spans="1:16" x14ac:dyDescent="0.3">
      <c r="A17" s="58"/>
      <c r="B17" s="59"/>
      <c r="C17" s="55" t="s">
        <v>36</v>
      </c>
      <c r="D17" s="35">
        <v>4280000</v>
      </c>
      <c r="E17" s="35">
        <f>'[1]3. 세입명세서'!E32</f>
        <v>0</v>
      </c>
      <c r="F17" s="36">
        <f t="shared" si="0"/>
        <v>-4280000</v>
      </c>
      <c r="G17" s="37">
        <f t="shared" si="1"/>
        <v>-1</v>
      </c>
      <c r="H17" s="118"/>
      <c r="I17" s="109"/>
      <c r="J17" s="38" t="s">
        <v>37</v>
      </c>
      <c r="K17" s="45" t="s">
        <v>16</v>
      </c>
      <c r="L17" s="39">
        <v>187891647</v>
      </c>
      <c r="M17" s="39">
        <f>SUM(M18:M23)</f>
        <v>188707700</v>
      </c>
      <c r="N17" s="30">
        <f t="shared" si="2"/>
        <v>816053</v>
      </c>
      <c r="O17" s="31">
        <f t="shared" si="3"/>
        <v>4.3432106377778463E-3</v>
      </c>
      <c r="P17" s="115"/>
    </row>
    <row r="18" spans="1:16" x14ac:dyDescent="0.3">
      <c r="A18" s="32" t="s">
        <v>38</v>
      </c>
      <c r="B18" s="33" t="s">
        <v>16</v>
      </c>
      <c r="C18" s="34"/>
      <c r="D18" s="35">
        <v>70000000</v>
      </c>
      <c r="E18" s="35">
        <f>SUM(E19)</f>
        <v>70000000</v>
      </c>
      <c r="F18" s="36">
        <f t="shared" si="0"/>
        <v>0</v>
      </c>
      <c r="G18" s="37">
        <f t="shared" si="1"/>
        <v>0</v>
      </c>
      <c r="H18" s="118"/>
      <c r="I18" s="109"/>
      <c r="J18" s="44"/>
      <c r="K18" s="49" t="s">
        <v>39</v>
      </c>
      <c r="L18" s="30">
        <v>1000000</v>
      </c>
      <c r="M18" s="30">
        <f>'[1]4. 세출명세서'!E187</f>
        <v>1000000</v>
      </c>
      <c r="N18" s="30">
        <f t="shared" si="2"/>
        <v>0</v>
      </c>
      <c r="O18" s="31">
        <f t="shared" si="3"/>
        <v>0</v>
      </c>
      <c r="P18" s="115"/>
    </row>
    <row r="19" spans="1:16" x14ac:dyDescent="0.3">
      <c r="A19" s="60"/>
      <c r="B19" s="42" t="s">
        <v>38</v>
      </c>
      <c r="C19" s="42" t="s">
        <v>40</v>
      </c>
      <c r="D19" s="35">
        <v>70000000</v>
      </c>
      <c r="E19" s="35">
        <f>'[1]3. 세입명세서'!E35</f>
        <v>70000000</v>
      </c>
      <c r="F19" s="36">
        <f t="shared" si="0"/>
        <v>0</v>
      </c>
      <c r="G19" s="37">
        <f t="shared" si="1"/>
        <v>0</v>
      </c>
      <c r="H19" s="118"/>
      <c r="I19" s="109"/>
      <c r="J19" s="44"/>
      <c r="K19" s="49" t="s">
        <v>41</v>
      </c>
      <c r="L19" s="30">
        <v>57512848</v>
      </c>
      <c r="M19" s="30">
        <f>'[1]4. 세출명세서'!E189</f>
        <v>58000600</v>
      </c>
      <c r="N19" s="30">
        <f t="shared" si="2"/>
        <v>487752</v>
      </c>
      <c r="O19" s="31">
        <f t="shared" si="3"/>
        <v>8.4807485103154685E-3</v>
      </c>
      <c r="P19" s="115"/>
    </row>
    <row r="20" spans="1:16" x14ac:dyDescent="0.3">
      <c r="A20" s="32" t="s">
        <v>42</v>
      </c>
      <c r="B20" s="33" t="s">
        <v>16</v>
      </c>
      <c r="C20" s="34"/>
      <c r="D20" s="35">
        <v>37618000</v>
      </c>
      <c r="E20" s="35">
        <f>E21+E22</f>
        <v>14910000</v>
      </c>
      <c r="F20" s="36">
        <f t="shared" si="0"/>
        <v>-22708000</v>
      </c>
      <c r="G20" s="37">
        <f t="shared" si="1"/>
        <v>-0.6036471901749163</v>
      </c>
      <c r="H20" s="118"/>
      <c r="I20" s="109"/>
      <c r="J20" s="44"/>
      <c r="K20" s="49" t="s">
        <v>43</v>
      </c>
      <c r="L20" s="30">
        <v>81967619</v>
      </c>
      <c r="M20" s="30">
        <f>'[1]4. 세출명세서'!E213</f>
        <v>84180000</v>
      </c>
      <c r="N20" s="30">
        <f t="shared" si="2"/>
        <v>2212381</v>
      </c>
      <c r="O20" s="31">
        <f t="shared" si="3"/>
        <v>2.6990914546389348E-2</v>
      </c>
      <c r="P20" s="115"/>
    </row>
    <row r="21" spans="1:16" x14ac:dyDescent="0.3">
      <c r="A21" s="40"/>
      <c r="B21" s="53" t="s">
        <v>42</v>
      </c>
      <c r="C21" s="42" t="s">
        <v>44</v>
      </c>
      <c r="D21" s="51">
        <v>28818000</v>
      </c>
      <c r="E21" s="51">
        <f>'[1]3. 세입명세서'!E38</f>
        <v>14460000</v>
      </c>
      <c r="F21" s="36">
        <f t="shared" si="0"/>
        <v>-14358000</v>
      </c>
      <c r="G21" s="37">
        <f t="shared" si="1"/>
        <v>-0.4982302727462003</v>
      </c>
      <c r="H21" s="118"/>
      <c r="I21" s="109"/>
      <c r="J21" s="44"/>
      <c r="K21" s="49" t="s">
        <v>45</v>
      </c>
      <c r="L21" s="30">
        <v>28939680</v>
      </c>
      <c r="M21" s="30">
        <f>'[1]4. 세출명세서'!E221</f>
        <v>29951600</v>
      </c>
      <c r="N21" s="30">
        <f t="shared" si="2"/>
        <v>1011920</v>
      </c>
      <c r="O21" s="31">
        <f t="shared" si="3"/>
        <v>3.4966523472270597E-2</v>
      </c>
      <c r="P21" s="115"/>
    </row>
    <row r="22" spans="1:16" x14ac:dyDescent="0.3">
      <c r="A22" s="60"/>
      <c r="B22" s="59"/>
      <c r="C22" s="42" t="s">
        <v>46</v>
      </c>
      <c r="D22" s="51">
        <v>8800000</v>
      </c>
      <c r="E22" s="51">
        <f>'[1]3. 세입명세서'!E45</f>
        <v>450000</v>
      </c>
      <c r="F22" s="36">
        <f t="shared" si="0"/>
        <v>-8350000</v>
      </c>
      <c r="G22" s="37">
        <f t="shared" si="1"/>
        <v>-0.94886363636363635</v>
      </c>
      <c r="H22" s="118"/>
      <c r="I22" s="109"/>
      <c r="J22" s="44"/>
      <c r="K22" s="49" t="s">
        <v>47</v>
      </c>
      <c r="L22" s="30">
        <v>5296500</v>
      </c>
      <c r="M22" s="30">
        <f>'[1]4. 세출명세서'!E246</f>
        <v>6642500</v>
      </c>
      <c r="N22" s="30">
        <f t="shared" si="2"/>
        <v>1346000</v>
      </c>
      <c r="O22" s="31">
        <f t="shared" si="3"/>
        <v>0.25413008590578684</v>
      </c>
      <c r="P22" s="115"/>
    </row>
    <row r="23" spans="1:16" x14ac:dyDescent="0.3">
      <c r="A23" s="61" t="s">
        <v>48</v>
      </c>
      <c r="B23" s="33" t="s">
        <v>16</v>
      </c>
      <c r="C23" s="34"/>
      <c r="D23" s="51">
        <v>845688877</v>
      </c>
      <c r="E23" s="51">
        <f>SUM(E24:E26)</f>
        <v>581087283</v>
      </c>
      <c r="F23" s="36">
        <f t="shared" si="0"/>
        <v>-264601594</v>
      </c>
      <c r="G23" s="37">
        <f t="shared" si="1"/>
        <v>-0.31288290670045077</v>
      </c>
      <c r="H23" s="118"/>
      <c r="I23" s="110"/>
      <c r="J23" s="44"/>
      <c r="K23" s="49" t="s">
        <v>49</v>
      </c>
      <c r="L23" s="30">
        <v>13175000</v>
      </c>
      <c r="M23" s="30">
        <f>'[1]4. 세출명세서'!E251</f>
        <v>8933000</v>
      </c>
      <c r="N23" s="30">
        <f t="shared" si="2"/>
        <v>-4242000</v>
      </c>
      <c r="O23" s="31">
        <f t="shared" si="3"/>
        <v>-0.32197343453510435</v>
      </c>
      <c r="P23" s="115"/>
    </row>
    <row r="24" spans="1:16" x14ac:dyDescent="0.3">
      <c r="A24" s="62"/>
      <c r="B24" s="63" t="s">
        <v>48</v>
      </c>
      <c r="C24" s="42" t="s">
        <v>50</v>
      </c>
      <c r="D24" s="51">
        <v>90451055</v>
      </c>
      <c r="E24" s="51">
        <f>'[1]3. 세입명세서'!E47</f>
        <v>134560215</v>
      </c>
      <c r="F24" s="36">
        <f t="shared" si="0"/>
        <v>44109160</v>
      </c>
      <c r="G24" s="37">
        <f t="shared" si="1"/>
        <v>0.4876577724825874</v>
      </c>
      <c r="H24" s="118"/>
      <c r="I24" s="108" t="s">
        <v>51</v>
      </c>
      <c r="J24" s="64" t="s">
        <v>16</v>
      </c>
      <c r="K24" s="65"/>
      <c r="L24" s="39">
        <v>193081950</v>
      </c>
      <c r="M24" s="39">
        <f>SUM(M25:M27)</f>
        <v>73698400</v>
      </c>
      <c r="N24" s="30">
        <f t="shared" si="2"/>
        <v>-119383550</v>
      </c>
      <c r="O24" s="31">
        <f t="shared" si="3"/>
        <v>-0.61830507719649608</v>
      </c>
      <c r="P24" s="115"/>
    </row>
    <row r="25" spans="1:16" x14ac:dyDescent="0.3">
      <c r="A25" s="62"/>
      <c r="B25" s="66"/>
      <c r="C25" s="42" t="s">
        <v>52</v>
      </c>
      <c r="D25" s="67">
        <v>50725053</v>
      </c>
      <c r="E25" s="67">
        <f>'[1]3. 세입명세서'!E51</f>
        <v>10027988</v>
      </c>
      <c r="F25" s="36">
        <f t="shared" si="0"/>
        <v>-40697065</v>
      </c>
      <c r="G25" s="37">
        <f t="shared" si="1"/>
        <v>-0.80230699808238737</v>
      </c>
      <c r="H25" s="118"/>
      <c r="I25" s="109"/>
      <c r="J25" s="38" t="s">
        <v>53</v>
      </c>
      <c r="K25" s="49" t="s">
        <v>53</v>
      </c>
      <c r="L25" s="30">
        <v>85650939</v>
      </c>
      <c r="M25" s="30">
        <f>'[1]4. 세출명세서'!E266</f>
        <v>38300000</v>
      </c>
      <c r="N25" s="30">
        <f t="shared" si="2"/>
        <v>-47350939</v>
      </c>
      <c r="O25" s="31">
        <f t="shared" si="3"/>
        <v>-0.55283619249054583</v>
      </c>
      <c r="P25" s="115"/>
    </row>
    <row r="26" spans="1:16" x14ac:dyDescent="0.3">
      <c r="A26" s="62"/>
      <c r="B26" s="66"/>
      <c r="C26" s="53" t="s">
        <v>54</v>
      </c>
      <c r="D26" s="67">
        <v>704512769</v>
      </c>
      <c r="E26" s="67">
        <f>'[1]3. 세입명세서'!E54</f>
        <v>436499080</v>
      </c>
      <c r="F26" s="36">
        <f t="shared" si="0"/>
        <v>-268013689</v>
      </c>
      <c r="G26" s="37">
        <f t="shared" si="1"/>
        <v>-0.38042417510817322</v>
      </c>
      <c r="H26" s="118"/>
      <c r="I26" s="109"/>
      <c r="J26" s="44"/>
      <c r="K26" s="68" t="s">
        <v>55</v>
      </c>
      <c r="L26" s="69">
        <v>79358631</v>
      </c>
      <c r="M26" s="69">
        <f>'[1]4. 세출명세서'!E269</f>
        <v>5000000</v>
      </c>
      <c r="N26" s="30">
        <f t="shared" si="2"/>
        <v>-74358631</v>
      </c>
      <c r="O26" s="31">
        <f t="shared" si="3"/>
        <v>-0.93699488087187388</v>
      </c>
      <c r="P26" s="115"/>
    </row>
    <row r="27" spans="1:16" x14ac:dyDescent="0.15">
      <c r="A27" s="40"/>
      <c r="B27" s="70"/>
      <c r="C27" s="71"/>
      <c r="D27" s="72"/>
      <c r="E27" s="72"/>
      <c r="F27" s="73"/>
      <c r="G27" s="74"/>
      <c r="H27" s="119"/>
      <c r="I27" s="109"/>
      <c r="J27" s="44"/>
      <c r="K27" s="47" t="s">
        <v>56</v>
      </c>
      <c r="L27" s="75">
        <v>28072380</v>
      </c>
      <c r="M27" s="75">
        <f>'[1]4. 세출명세서'!E275</f>
        <v>30398400</v>
      </c>
      <c r="N27" s="69">
        <f t="shared" si="2"/>
        <v>2326020</v>
      </c>
      <c r="O27" s="31">
        <f t="shared" si="3"/>
        <v>8.2857955043355788E-2</v>
      </c>
      <c r="P27" s="115"/>
    </row>
    <row r="28" spans="1:16" x14ac:dyDescent="0.3">
      <c r="A28" s="76"/>
      <c r="B28" s="53"/>
      <c r="C28" s="53"/>
      <c r="D28" s="77"/>
      <c r="E28" s="77"/>
      <c r="F28" s="77"/>
      <c r="G28" s="53"/>
      <c r="H28" s="120"/>
      <c r="I28" s="111" t="s">
        <v>57</v>
      </c>
      <c r="J28" s="78" t="s">
        <v>16</v>
      </c>
      <c r="K28" s="55"/>
      <c r="L28" s="67">
        <v>1754249619</v>
      </c>
      <c r="M28" s="67">
        <f>M29+M35</f>
        <v>1173697551.2</v>
      </c>
      <c r="N28" s="67">
        <f>M28-L28</f>
        <v>-580552067.79999995</v>
      </c>
      <c r="O28" s="31">
        <f t="shared" si="3"/>
        <v>-0.33094039839720207</v>
      </c>
      <c r="P28" s="115"/>
    </row>
    <row r="29" spans="1:16" x14ac:dyDescent="0.3">
      <c r="A29" s="32"/>
      <c r="B29" s="53"/>
      <c r="C29" s="53"/>
      <c r="D29" s="79"/>
      <c r="E29" s="79"/>
      <c r="F29" s="79"/>
      <c r="G29" s="80"/>
      <c r="H29" s="121"/>
      <c r="I29" s="112"/>
      <c r="J29" s="38" t="s">
        <v>57</v>
      </c>
      <c r="K29" s="45" t="s">
        <v>16</v>
      </c>
      <c r="L29" s="72">
        <v>1748649619</v>
      </c>
      <c r="M29" s="72">
        <f>SUM(M30:M34)</f>
        <v>1168097551.2</v>
      </c>
      <c r="N29" s="67">
        <f t="shared" ref="N29:N41" si="4">M29-L29</f>
        <v>-580552067.79999995</v>
      </c>
      <c r="O29" s="31">
        <f t="shared" si="3"/>
        <v>-0.33200022548370794</v>
      </c>
      <c r="P29" s="115"/>
    </row>
    <row r="30" spans="1:16" x14ac:dyDescent="0.15">
      <c r="A30" s="81"/>
      <c r="B30" s="82"/>
      <c r="C30" s="82"/>
      <c r="D30" s="83"/>
      <c r="E30" s="83"/>
      <c r="F30" s="83"/>
      <c r="G30" s="82"/>
      <c r="H30" s="122"/>
      <c r="I30" s="112"/>
      <c r="J30" s="44"/>
      <c r="K30" s="49" t="s">
        <v>58</v>
      </c>
      <c r="L30" s="67">
        <v>905765619</v>
      </c>
      <c r="M30" s="67">
        <f>'[1]4. 세출명세서'!E292</f>
        <v>362828923.19999999</v>
      </c>
      <c r="N30" s="67">
        <f t="shared" si="4"/>
        <v>-542936695.79999995</v>
      </c>
      <c r="O30" s="31">
        <f t="shared" si="3"/>
        <v>-0.59942294608115387</v>
      </c>
      <c r="P30" s="115"/>
    </row>
    <row r="31" spans="1:16" x14ac:dyDescent="0.15">
      <c r="A31" s="81"/>
      <c r="B31" s="82"/>
      <c r="C31" s="82"/>
      <c r="D31" s="83"/>
      <c r="E31" s="83"/>
      <c r="F31" s="83"/>
      <c r="G31" s="82"/>
      <c r="H31" s="122"/>
      <c r="I31" s="112"/>
      <c r="J31" s="44"/>
      <c r="K31" s="49" t="s">
        <v>59</v>
      </c>
      <c r="L31" s="67">
        <v>66000000</v>
      </c>
      <c r="M31" s="67">
        <f>'[1]4. 세출명세서'!E309</f>
        <v>69200000</v>
      </c>
      <c r="N31" s="67">
        <f t="shared" si="4"/>
        <v>3200000</v>
      </c>
      <c r="O31" s="31">
        <f t="shared" si="3"/>
        <v>4.8484848484848485E-2</v>
      </c>
      <c r="P31" s="115"/>
    </row>
    <row r="32" spans="1:16" x14ac:dyDescent="0.15">
      <c r="A32" s="81"/>
      <c r="B32" s="82"/>
      <c r="C32" s="82"/>
      <c r="D32" s="83"/>
      <c r="E32" s="83"/>
      <c r="F32" s="83"/>
      <c r="G32" s="82"/>
      <c r="H32" s="122"/>
      <c r="I32" s="112"/>
      <c r="J32" s="44"/>
      <c r="K32" s="49" t="s">
        <v>60</v>
      </c>
      <c r="L32" s="67">
        <v>66841980</v>
      </c>
      <c r="M32" s="67">
        <f>'[1]4. 세출명세서'!E312</f>
        <v>61289568</v>
      </c>
      <c r="N32" s="67">
        <f t="shared" si="4"/>
        <v>-5552412</v>
      </c>
      <c r="O32" s="31">
        <f t="shared" si="3"/>
        <v>-8.3067736772609063E-2</v>
      </c>
      <c r="P32" s="115"/>
    </row>
    <row r="33" spans="1:16" x14ac:dyDescent="0.15">
      <c r="A33" s="81" t="s">
        <v>0</v>
      </c>
      <c r="B33" s="82"/>
      <c r="C33" s="82"/>
      <c r="D33" s="83"/>
      <c r="E33" s="83"/>
      <c r="F33" s="83"/>
      <c r="G33" s="82"/>
      <c r="H33" s="122"/>
      <c r="I33" s="112"/>
      <c r="J33" s="44"/>
      <c r="K33" s="49" t="s">
        <v>61</v>
      </c>
      <c r="L33" s="67">
        <v>708042020</v>
      </c>
      <c r="M33" s="67">
        <f>'[1]4. 세출명세서'!E335</f>
        <v>672529060</v>
      </c>
      <c r="N33" s="67">
        <f t="shared" si="4"/>
        <v>-35512960</v>
      </c>
      <c r="O33" s="31">
        <f t="shared" si="3"/>
        <v>-5.0156571215928682E-2</v>
      </c>
      <c r="P33" s="115"/>
    </row>
    <row r="34" spans="1:16" x14ac:dyDescent="0.15">
      <c r="A34" s="81"/>
      <c r="B34" s="82"/>
      <c r="C34" s="82"/>
      <c r="D34" s="83"/>
      <c r="E34" s="83"/>
      <c r="F34" s="83"/>
      <c r="G34" s="82"/>
      <c r="H34" s="122"/>
      <c r="I34" s="112"/>
      <c r="J34" s="57"/>
      <c r="K34" s="45" t="s">
        <v>62</v>
      </c>
      <c r="L34" s="67">
        <v>2000000</v>
      </c>
      <c r="M34" s="67">
        <f>'[1]4. 세출명세서'!E354</f>
        <v>2250000</v>
      </c>
      <c r="N34" s="67">
        <f t="shared" si="4"/>
        <v>250000</v>
      </c>
      <c r="O34" s="31">
        <f t="shared" si="3"/>
        <v>0.125</v>
      </c>
      <c r="P34" s="115"/>
    </row>
    <row r="35" spans="1:16" x14ac:dyDescent="0.3">
      <c r="A35" s="84"/>
      <c r="B35" s="42"/>
      <c r="C35" s="42"/>
      <c r="D35" s="85"/>
      <c r="E35" s="85"/>
      <c r="F35" s="85"/>
      <c r="G35" s="86"/>
      <c r="H35" s="121"/>
      <c r="I35" s="112"/>
      <c r="J35" s="38" t="s">
        <v>37</v>
      </c>
      <c r="K35" s="45" t="s">
        <v>16</v>
      </c>
      <c r="L35" s="72">
        <v>5600000</v>
      </c>
      <c r="M35" s="72">
        <f>SUM(M36)</f>
        <v>5600000</v>
      </c>
      <c r="N35" s="67">
        <f t="shared" si="4"/>
        <v>0</v>
      </c>
      <c r="O35" s="31">
        <f t="shared" si="3"/>
        <v>0</v>
      </c>
      <c r="P35" s="115"/>
    </row>
    <row r="36" spans="1:16" x14ac:dyDescent="0.3">
      <c r="A36" s="84"/>
      <c r="B36" s="42"/>
      <c r="C36" s="42"/>
      <c r="D36" s="85"/>
      <c r="E36" s="85"/>
      <c r="F36" s="85"/>
      <c r="G36" s="86"/>
      <c r="H36" s="121"/>
      <c r="I36" s="22"/>
      <c r="J36" s="57"/>
      <c r="K36" s="87" t="s">
        <v>63</v>
      </c>
      <c r="L36" s="36">
        <v>5600000</v>
      </c>
      <c r="M36" s="36">
        <f>'[1]4. 세출명세서'!E358</f>
        <v>5600000</v>
      </c>
      <c r="N36" s="88">
        <f t="shared" si="4"/>
        <v>0</v>
      </c>
      <c r="O36" s="31">
        <f t="shared" si="3"/>
        <v>0</v>
      </c>
      <c r="P36" s="115"/>
    </row>
    <row r="37" spans="1:16" x14ac:dyDescent="0.3">
      <c r="A37" s="84"/>
      <c r="B37" s="42"/>
      <c r="C37" s="42"/>
      <c r="D37" s="85"/>
      <c r="E37" s="85"/>
      <c r="F37" s="85"/>
      <c r="G37" s="86"/>
      <c r="H37" s="121"/>
      <c r="I37" s="111" t="s">
        <v>64</v>
      </c>
      <c r="J37" s="64" t="s">
        <v>16</v>
      </c>
      <c r="K37" s="65"/>
      <c r="L37" s="72">
        <v>9000000</v>
      </c>
      <c r="M37" s="72">
        <f>SUM(M38)</f>
        <v>9000000</v>
      </c>
      <c r="N37" s="67">
        <f t="shared" si="4"/>
        <v>0</v>
      </c>
      <c r="O37" s="31">
        <f t="shared" si="3"/>
        <v>0</v>
      </c>
      <c r="P37" s="115"/>
    </row>
    <row r="38" spans="1:16" x14ac:dyDescent="0.15">
      <c r="A38" s="81"/>
      <c r="B38" s="82"/>
      <c r="C38" s="82"/>
      <c r="D38" s="83"/>
      <c r="E38" s="83"/>
      <c r="F38" s="83"/>
      <c r="G38" s="82"/>
      <c r="H38" s="122"/>
      <c r="I38" s="22"/>
      <c r="J38" s="54" t="s">
        <v>64</v>
      </c>
      <c r="K38" s="47" t="s">
        <v>64</v>
      </c>
      <c r="L38" s="67">
        <v>9000000</v>
      </c>
      <c r="M38" s="67">
        <f>'[1]4. 세출명세서'!E362</f>
        <v>9000000</v>
      </c>
      <c r="N38" s="67">
        <f t="shared" si="4"/>
        <v>0</v>
      </c>
      <c r="O38" s="31">
        <f t="shared" si="3"/>
        <v>0</v>
      </c>
      <c r="P38" s="115"/>
    </row>
    <row r="39" spans="1:16" x14ac:dyDescent="0.3">
      <c r="A39" s="84"/>
      <c r="B39" s="42"/>
      <c r="C39" s="42"/>
      <c r="D39" s="85"/>
      <c r="E39" s="85"/>
      <c r="F39" s="85"/>
      <c r="G39" s="86"/>
      <c r="H39" s="121"/>
      <c r="I39" s="111" t="s">
        <v>65</v>
      </c>
      <c r="J39" s="64" t="s">
        <v>16</v>
      </c>
      <c r="K39" s="65"/>
      <c r="L39" s="72">
        <v>49854861</v>
      </c>
      <c r="M39" s="72">
        <f>SUM(M40:M41)</f>
        <v>25007000</v>
      </c>
      <c r="N39" s="67">
        <f t="shared" si="4"/>
        <v>-24847861</v>
      </c>
      <c r="O39" s="31">
        <f t="shared" si="3"/>
        <v>-0.49840397709663659</v>
      </c>
      <c r="P39" s="115"/>
    </row>
    <row r="40" spans="1:16" x14ac:dyDescent="0.15">
      <c r="A40" s="89"/>
      <c r="B40" s="71"/>
      <c r="C40" s="71"/>
      <c r="D40" s="75"/>
      <c r="E40" s="75"/>
      <c r="F40" s="75"/>
      <c r="G40" s="71"/>
      <c r="H40" s="122"/>
      <c r="I40" s="112"/>
      <c r="J40" s="41" t="s">
        <v>65</v>
      </c>
      <c r="K40" s="47" t="s">
        <v>66</v>
      </c>
      <c r="L40" s="90">
        <v>25000000</v>
      </c>
      <c r="M40" s="90">
        <f>'[1]4. 세출명세서'!E367</f>
        <v>10000000</v>
      </c>
      <c r="N40" s="67">
        <f t="shared" si="4"/>
        <v>-15000000</v>
      </c>
      <c r="O40" s="31">
        <f t="shared" si="3"/>
        <v>-0.6</v>
      </c>
      <c r="P40" s="115"/>
    </row>
    <row r="41" spans="1:16" ht="17.25" thickBot="1" x14ac:dyDescent="0.2">
      <c r="A41" s="91"/>
      <c r="B41" s="92"/>
      <c r="C41" s="93"/>
      <c r="D41" s="94"/>
      <c r="E41" s="94"/>
      <c r="F41" s="94"/>
      <c r="G41" s="93"/>
      <c r="H41" s="123"/>
      <c r="I41" s="113"/>
      <c r="J41" s="95"/>
      <c r="K41" s="96" t="s">
        <v>67</v>
      </c>
      <c r="L41" s="97">
        <v>24854861</v>
      </c>
      <c r="M41" s="97">
        <f>'[1]4. 세출명세서'!E368</f>
        <v>15007000</v>
      </c>
      <c r="N41" s="97">
        <f t="shared" si="4"/>
        <v>-9847861</v>
      </c>
      <c r="O41" s="98">
        <f t="shared" si="3"/>
        <v>-0.39621468814490657</v>
      </c>
      <c r="P41" s="116"/>
    </row>
  </sheetData>
  <sheetProtection algorithmName="SHA-512" hashValue="gDWS8OM4FmA4xTrnDh8Q3H9+7sVx/huNSgU+9mmaI8kFVbGTFwpUpt7EWVna1xIszcaDQAUQA4hjkItq0Muz7g==" saltValue="U+7DpNSR3A9w2qBzLhLmcg==" spinCount="100000" sheet="1" objects="1" scenarios="1"/>
  <mergeCells count="39">
    <mergeCell ref="P4:P5"/>
    <mergeCell ref="A3:H3"/>
    <mergeCell ref="I3:P3"/>
    <mergeCell ref="I37:I38"/>
    <mergeCell ref="J37:K37"/>
    <mergeCell ref="I39:I41"/>
    <mergeCell ref="J39:K39"/>
    <mergeCell ref="J40:J41"/>
    <mergeCell ref="H4:H5"/>
    <mergeCell ref="I24:I27"/>
    <mergeCell ref="J24:K24"/>
    <mergeCell ref="J25:J27"/>
    <mergeCell ref="I28:I36"/>
    <mergeCell ref="J29:J34"/>
    <mergeCell ref="J35:J36"/>
    <mergeCell ref="B14:C14"/>
    <mergeCell ref="J14:J16"/>
    <mergeCell ref="J17:J23"/>
    <mergeCell ref="B18:C18"/>
    <mergeCell ref="B20:C20"/>
    <mergeCell ref="B23:C23"/>
    <mergeCell ref="K4:K5"/>
    <mergeCell ref="N4:O4"/>
    <mergeCell ref="A6:C6"/>
    <mergeCell ref="I6:K6"/>
    <mergeCell ref="B7:C7"/>
    <mergeCell ref="I7:I23"/>
    <mergeCell ref="J7:K7"/>
    <mergeCell ref="B8:B10"/>
    <mergeCell ref="J8:J13"/>
    <mergeCell ref="B11:C11"/>
    <mergeCell ref="A1:O1"/>
    <mergeCell ref="N2:O2"/>
    <mergeCell ref="A4:A5"/>
    <mergeCell ref="B4:B5"/>
    <mergeCell ref="C4:C5"/>
    <mergeCell ref="F4:G4"/>
    <mergeCell ref="I4:I5"/>
    <mergeCell ref="J4:J5"/>
  </mergeCells>
  <phoneticPr fontId="4" type="noConversion"/>
  <pageMargins left="0.23622047244094491" right="0.23622047244094491" top="0.74803149606299213" bottom="1.1811023622047245" header="0.31496062992125984" footer="0.31496062992125984"/>
  <pageSetup paperSize="9" scale="6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공고용</vt:lpstr>
      <vt:lpstr>공고용!Print_Area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기학 유</dc:creator>
  <cp:lastModifiedBy>기학 유</cp:lastModifiedBy>
  <dcterms:created xsi:type="dcterms:W3CDTF">2024-12-31T06:56:57Z</dcterms:created>
  <dcterms:modified xsi:type="dcterms:W3CDTF">2024-12-31T07:02:11Z</dcterms:modified>
</cp:coreProperties>
</file>